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xl/webextensions/taskpanes.xml" ContentType="application/vnd.ms-office.webextensiontaskpanes+xml"/>
  <Override PartName="/xl/webextensions/webextension1.xml" ContentType="application/vnd.ms-office.webextensio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11/relationships/webextensiontaskpanes" Target="xl/webextensions/taskpanes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N:\DOESK\2 Standardizacija\01_Reg NMD\SD-09.01.21_Upravljanje izvodjacima\Verzija 6.1\"/>
    </mc:Choice>
  </mc:AlternateContent>
  <bookViews>
    <workbookView xWindow="0" yWindow="0" windowWidth="11145" windowHeight="4335"/>
  </bookViews>
  <sheets>
    <sheet name="HSE Kvalifikacioni Upitnik" sheetId="1" r:id="rId1"/>
    <sheet name="Ocena HSE Kvalifik. upitnika" sheetId="7" r:id="rId2"/>
    <sheet name="Sheet5" sheetId="5" state="hidden" r:id="rId3"/>
    <sheet name="Sheet4" sheetId="4" state="hidden" r:id="rId4"/>
    <sheet name="Sheet2" sheetId="2" state="hidden" r:id="rId5"/>
    <sheet name="Sheet3" sheetId="3" state="hidden" r:id="rId6"/>
  </sheets>
  <externalReferences>
    <externalReference r:id="rId7"/>
  </externalReferences>
  <definedNames>
    <definedName name="_xlnm._FilterDatabase" localSheetId="0" hidden="1">'HSE Kvalifikacioni Upitnik'!$C$73:$E$103</definedName>
    <definedName name="_xlnm.Print_Area" localSheetId="0">'HSE Kvalifikacioni Upitnik'!$B$1:$I$154</definedName>
  </definedNames>
  <calcPr calcId="162913"/>
</workbook>
</file>

<file path=xl/calcChain.xml><?xml version="1.0" encoding="utf-8"?>
<calcChain xmlns="http://schemas.openxmlformats.org/spreadsheetml/2006/main">
  <c r="C36" i="7" l="1"/>
  <c r="B37" i="7" l="1"/>
  <c r="B35" i="7"/>
  <c r="I26" i="7"/>
  <c r="A25" i="7"/>
  <c r="D22" i="7"/>
  <c r="D21" i="7"/>
  <c r="D20" i="7"/>
  <c r="D19" i="7"/>
  <c r="D18" i="7"/>
  <c r="D17" i="7"/>
  <c r="D16" i="7"/>
  <c r="D15" i="7"/>
  <c r="D14" i="7"/>
  <c r="D13" i="7"/>
  <c r="D12" i="7"/>
  <c r="D11" i="7"/>
  <c r="D10" i="7"/>
  <c r="I90" i="1" l="1"/>
  <c r="I91" i="1"/>
  <c r="I92" i="1"/>
  <c r="C1" i="3"/>
  <c r="A1" i="3"/>
  <c r="E83" i="1" s="1"/>
  <c r="F67" i="1"/>
  <c r="I1" i="5" l="1"/>
  <c r="I2" i="5"/>
  <c r="I3" i="5" l="1"/>
  <c r="I99" i="1"/>
  <c r="I98" i="1"/>
  <c r="I97" i="1"/>
  <c r="I96" i="1"/>
  <c r="I86" i="1"/>
  <c r="I95" i="1"/>
  <c r="I94" i="1"/>
  <c r="I93" i="1"/>
  <c r="I87" i="1"/>
  <c r="I89" i="1"/>
  <c r="I88" i="1"/>
  <c r="E100" i="1" l="1"/>
  <c r="K85" i="1"/>
  <c r="K86" i="1"/>
  <c r="I8" i="2"/>
  <c r="D102" i="1" l="1"/>
  <c r="D101" i="1"/>
  <c r="F139" i="1" s="1"/>
  <c r="D100" i="1"/>
  <c r="F138" i="1" s="1"/>
  <c r="E138" i="1"/>
  <c r="F34" i="1"/>
  <c r="F140" i="1" l="1"/>
  <c r="D36" i="7"/>
  <c r="C32" i="7" s="1"/>
  <c r="G143" i="1" s="1"/>
  <c r="D148" i="1"/>
  <c r="C30" i="7" l="1"/>
  <c r="E103" i="1"/>
  <c r="E68" i="1"/>
  <c r="I1" i="4"/>
  <c r="N4" i="4" l="1"/>
  <c r="N2" i="4"/>
  <c r="G1" i="4"/>
  <c r="N1" i="4" l="1"/>
  <c r="G5" i="4"/>
  <c r="G4" i="4"/>
  <c r="F5" i="4"/>
  <c r="F4" i="4"/>
  <c r="F3" i="4"/>
  <c r="F2" i="4"/>
  <c r="F1" i="4"/>
  <c r="G3" i="4" l="1"/>
  <c r="G2" i="4"/>
  <c r="B1" i="3" l="1"/>
  <c r="I6" i="2" l="1"/>
  <c r="I7" i="2"/>
</calcChain>
</file>

<file path=xl/sharedStrings.xml><?xml version="1.0" encoding="utf-8"?>
<sst xmlns="http://schemas.openxmlformats.org/spreadsheetml/2006/main" count="278" uniqueCount="204">
  <si>
    <t>Оцена</t>
  </si>
  <si>
    <t>Да / Не</t>
  </si>
  <si>
    <t>1*</t>
  </si>
  <si>
    <t>Да ли ваша компанија има урађен Акто процени ризика на радном месту (за стране компаније: General Risk Assessment)?</t>
  </si>
  <si>
    <t>2*</t>
  </si>
  <si>
    <t>3*</t>
  </si>
  <si>
    <t>4*</t>
  </si>
  <si>
    <t>5*</t>
  </si>
  <si>
    <t>Да ли су извршене Пријаве у ПИО за све запослене у вашој компанији?</t>
  </si>
  <si>
    <t>Да ли је запосленима додељена на коришћење ЛЗО дефинисана Актом о процени ризика?</t>
  </si>
  <si>
    <t>Да ли имате јасно дефинисану HSE (БЗР) политику?</t>
  </si>
  <si>
    <t>Да ли у вашој компанији постоји јасно дефинисина Политика о коришћењу алкохола и осталих психоактивних супстанци)?</t>
  </si>
  <si>
    <t>Да ли имате дефинисане Оперативне процедуре и Упутства за безбедан рад?</t>
  </si>
  <si>
    <t>Да ли имате успостављен систем истраге HSE догађаја?</t>
  </si>
  <si>
    <t>Да ли Ваша компанија има установљен систем за праћење здравственог стања запослених, у погледу идентификованих опасности и штетности којима могу да буду изложени?</t>
  </si>
  <si>
    <t>Да ли Ваша Компанија има именовано лице одговорно за управљање отпадом?</t>
  </si>
  <si>
    <t xml:space="preserve">Да ли Ваша Компанија има процедуре за управљање отпадом и опасним материјама/хемикалијама? </t>
  </si>
  <si>
    <t xml:space="preserve">Да ли су Ваши запослени који обављају послове са опасним отпадом или опасним материјама/хемикалијама обучени за рад са овим матeријама? </t>
  </si>
  <si>
    <t>Доставити:</t>
  </si>
  <si>
    <t>Да</t>
  </si>
  <si>
    <t>Не</t>
  </si>
  <si>
    <t>није квалификован</t>
  </si>
  <si>
    <t>Крупан догађај/колективна повреда</t>
  </si>
  <si>
    <t>Повреда са изгубљеним данима</t>
  </si>
  <si>
    <t>Смртни исход</t>
  </si>
  <si>
    <t>остало</t>
  </si>
  <si>
    <t>Нема акцидената</t>
  </si>
  <si>
    <t>Број акцидената/инцидената</t>
  </si>
  <si>
    <t>Низак ризик</t>
  </si>
  <si>
    <t>Умерен ризик</t>
  </si>
  <si>
    <t>Висок ризик</t>
  </si>
  <si>
    <t>извођач је квалификован</t>
  </si>
  <si>
    <t>(име, презиме -потпис)</t>
  </si>
  <si>
    <t xml:space="preserve">  Администратор базе                                            квалификованих Извођача</t>
  </si>
  <si>
    <t xml:space="preserve">Остало </t>
  </si>
  <si>
    <t>Крупан Догађај/колективна повреда</t>
  </si>
  <si>
    <t xml:space="preserve"> Укупан број повреда са боловањем </t>
  </si>
  <si>
    <t xml:space="preserve"> Укупан број радних сати</t>
  </si>
  <si>
    <t xml:space="preserve">Навести претходне уговоре са Друштвом према деловодном броју НИС а.д. Нови Сад (уколико их је било): </t>
  </si>
  <si>
    <t>2.Профил компаније Извођача</t>
  </si>
  <si>
    <t>Пуна Адреса:</t>
  </si>
  <si>
    <t>Пун назив компаније Извођача:</t>
  </si>
  <si>
    <t xml:space="preserve">Матични број: </t>
  </si>
  <si>
    <t>ПИБ</t>
  </si>
  <si>
    <t>Делатност:</t>
  </si>
  <si>
    <t>Позиција:</t>
  </si>
  <si>
    <t>Контакт особа:</t>
  </si>
  <si>
    <t>Факс:</t>
  </si>
  <si>
    <t>е-маил:</t>
  </si>
  <si>
    <t>Телефони:</t>
  </si>
  <si>
    <t>Област Активности за коју се пријављујете:</t>
  </si>
  <si>
    <t>Шифра делатности:</t>
  </si>
  <si>
    <t xml:space="preserve">2.1. Врста послова коју обавља компанија – опис услуга: </t>
  </si>
  <si>
    <t>1.Подаци о Извођачу</t>
  </si>
  <si>
    <t>2.2. Детаљи о Организацији компаније</t>
  </si>
  <si>
    <t>Кључне позиције</t>
  </si>
  <si>
    <t>Податак о постојању / број запослених</t>
  </si>
  <si>
    <t xml:space="preserve">Менаџмент </t>
  </si>
  <si>
    <t>Линијски менаџери (руководиоци/супервизори)</t>
  </si>
  <si>
    <t xml:space="preserve">Запослени </t>
  </si>
  <si>
    <t>Укупан број запослених у компанији</t>
  </si>
  <si>
    <t>Ангажована трећа лица</t>
  </si>
  <si>
    <t>Систематизација радних места/извод из систематизације радних места – Опис посла</t>
  </si>
  <si>
    <t>Одлука о именовању Лица за обављање послова БЗР (фотокопија)</t>
  </si>
  <si>
    <t>Укупан број радних сати запослених (месечно/годишње)</t>
  </si>
  <si>
    <t>2.4. Захтеви у складу са ризиком који извођач представља</t>
  </si>
  <si>
    <t>Извођачи који конкуришу за услуге</t>
  </si>
  <si>
    <t>Ниског нивоа ризика</t>
  </si>
  <si>
    <t>Обавезна достава</t>
  </si>
  <si>
    <t>Може али не мора</t>
  </si>
  <si>
    <t>Умереног нивоа ризика</t>
  </si>
  <si>
    <t>Високог нивоа ризика</t>
  </si>
  <si>
    <t>Документа захтевана табелом 1</t>
  </si>
  <si>
    <t xml:space="preserve">Као обавезан доказ доставити: </t>
  </si>
  <si>
    <t>Табела 1. За СВЕ Извођаче обавезна документација</t>
  </si>
  <si>
    <t>Закључак Акта о процени ризика( у даљем тексту Акт о П.Р.), страна на којој се види ко је власник Акта о П.Р, страна на којој се види ко је урадио Акт о П.Р, страна на којој се види када је урађен Акт о П.Р, односно последња ревизија документа</t>
  </si>
  <si>
    <t xml:space="preserve">Доставити М1 обрасце за запослене који ће бити ангажовани током Уговора (за стране компаније не треба) </t>
  </si>
  <si>
    <t>Доставити евиденцију о задуженој ЛЗО као и извод из Акта о процени ризика како би могла да се изврши контрола доказа</t>
  </si>
  <si>
    <t>Да ли у вашој компанији постоји усвојен Правилник о БЗР (HSE)?</t>
  </si>
  <si>
    <t>Да ли имате Програм обука запослених по радним местима (Матрица обука)?</t>
  </si>
  <si>
    <t>Да ли имате успостављен Систем управљања ризицима (систем ДЗР, непосредна процена ризика)?</t>
  </si>
  <si>
    <r>
      <t>Да ли имате Успостављен систем за управљање извођачима / подизвођачима (</t>
    </r>
    <r>
      <rPr>
        <b/>
        <u/>
        <sz val="9"/>
        <color theme="1"/>
        <rFont val="Arial"/>
        <family val="2"/>
        <charset val="238"/>
      </rPr>
      <t>ОБАВЕЗАН</t>
    </r>
    <r>
      <rPr>
        <sz val="9"/>
        <color theme="1"/>
        <rFont val="Arial"/>
        <family val="2"/>
        <charset val="238"/>
      </rPr>
      <t xml:space="preserve"> за Извођаче који у посао улазе са својим Извођачима)?</t>
    </r>
  </si>
  <si>
    <t>Да ли имате Успостављен систем праћења HSE (БЗР) перформанси (опсервације, надзорне посете..)?</t>
  </si>
  <si>
    <t>Да ли имате имплементиран OHSAS 18001?</t>
  </si>
  <si>
    <t>Да ли имате имплементиран ISO 14001?</t>
  </si>
  <si>
    <t>Ову процену користи Друштво (НИС а.д. Нови Сад), да утврди у којој мери Извођач испуњава критеријуме са становишта HSE*, за безбедно и  по животну средину прихватљиво понашање, у оквиру свог пословања. Упитник обухвата широк спектар питања која се односе на HSE, а на основу одговора Друштво ће проценити да ли ће се Извођач квалификовати и добити статус „Квалификован Извођач са аспекта HSE “. Захтеви законске регулативе БЗР, ЗЖС и ЗОП су обавезујући минимум.</t>
  </si>
  <si>
    <t>Програм обука запослених, односно Матрицу обука  по радним местима у смислу да се јасно види које су обуке потребне за конкретно радно место.</t>
  </si>
  <si>
    <t>Правилник о БЗР (HSE) или други документ који прописује на који начин је успостављен систем управљања безбедношћу и здрављем на раду као и Улоге и одговорности запослени.</t>
  </si>
  <si>
    <t>Доставити примерак HSE политике као и објашњење на који начин је иста представљена запосленима у вашој компанији</t>
  </si>
  <si>
    <t>Доставити Политику, Одлуку или други документ који одражава став ваше компаније у вези забране коришћења и рада под утицајем алкохола и других психоактивних супстанци</t>
  </si>
  <si>
    <t>Доставити правилник, процедуре, стандард који прописује на који начин се у вашој компанији управља високоризичним активностима</t>
  </si>
  <si>
    <t>Доставити списак оперативних процедура које прописују поступке приликомобављања рутинских активности,  списак упутстава за безбедан рад као и доказ да су запослени упознати са процедурама и упутствима који се односе на њих.</t>
  </si>
  <si>
    <t>Процедуру којом се управља радом запослених Извођача</t>
  </si>
  <si>
    <t>Пример записника о контроли запослених током обављања радних активности</t>
  </si>
  <si>
    <t>Процедуру којом се истражују HSE догађаји</t>
  </si>
  <si>
    <t>Анализу здравственог стања запослених за претходну годину</t>
  </si>
  <si>
    <t>Решење о Именовању одговорног лица</t>
  </si>
  <si>
    <t>Процедуре за управљање отпадом и опасним материјама/хемикалијама</t>
  </si>
  <si>
    <t xml:space="preserve">Доказе о обучености запослених који обављају послове са опасним отпадом или опасним материјама/хемикалијама </t>
  </si>
  <si>
    <t>HSE Признања/Достигнућа</t>
  </si>
  <si>
    <t>Навести основне податке о признању</t>
  </si>
  <si>
    <t>Признања</t>
  </si>
  <si>
    <t>Награде (Компанији)</t>
  </si>
  <si>
    <t>Награде (Запосленима)</t>
  </si>
  <si>
    <t>Лице одговорно за HSE</t>
  </si>
  <si>
    <t>Обезбедити доказе прилагањем одговарајућих елемената/докумената</t>
  </si>
  <si>
    <t xml:space="preserve">                                                          </t>
  </si>
  <si>
    <t xml:space="preserve"> Ова оцена Извођача је:</t>
  </si>
  <si>
    <t>Како бисте успешно препознали ниво ризика услуга које пружате за Друштво, користите приложену табелу Сегментација услуга према нивоу ризика са већ препознатим нивоима ризика за све препознате услуге. 
У поље Област Активности за коју се пријављујете унесите све активности које сте препознали у приложеној табели. 
Уколико пружате више услуга, Упитник попуњавате према највећем нивоу ризика, тј ако се пријављујете за пет активности од којих је три малог ризика и две умереног Ви треба да попуните и доставите доказе тражене за умерени ниво ризика без обзира што се можда сада нећете јавити на тендер за набавку услуга умереног ризика већ ниског нивоа ризика. Иста аналогија се примењује и на случајеве са високим нивоом ризика.</t>
  </si>
  <si>
    <t xml:space="preserve">2.3. HSE Признања и Достигнућа компаније </t>
  </si>
  <si>
    <t xml:space="preserve">Питања </t>
  </si>
  <si>
    <t>3. Остале битне информације</t>
  </si>
  <si>
    <t>Уколико поседујете било какве додатне информације, а које би могле да нам помогну у поступку процене Ваших способности да радите ефикасно са аспекта HSE, односно безбедно и еколошки прихватљиво, молимо Вас да их додатно приложите.</t>
  </si>
  <si>
    <t>Остало/Додатна документација</t>
  </si>
  <si>
    <t>Да/Не</t>
  </si>
  <si>
    <t xml:space="preserve">4. Безбедност и здравље на раду </t>
  </si>
  <si>
    <t>Када је донет Акт о процени ризика?</t>
  </si>
  <si>
    <t>Питања</t>
  </si>
  <si>
    <t>Датум (дд.мм.гггг)</t>
  </si>
  <si>
    <t>Када је урађена/планирана ревизија Акта о процени ризика?</t>
  </si>
  <si>
    <t>Име и презиме</t>
  </si>
  <si>
    <t>Овлашћено/именовано Лице за БЗР?</t>
  </si>
  <si>
    <t xml:space="preserve">Навести чланова одбора за БЗР (Уколико постоји): </t>
  </si>
  <si>
    <t xml:space="preserve">Стручни испит: </t>
  </si>
  <si>
    <t xml:space="preserve">Стручни испит о практичној оспособљености за обављање послова БЗР </t>
  </si>
  <si>
    <t xml:space="preserve">Број уверења и датум издавања: </t>
  </si>
  <si>
    <t>Сви Извођачи, Подизвођачи и њихови запослени морају поштовати HSE захтеве НИС а.д. Нови Сад:</t>
  </si>
  <si>
    <t>Интерна правила из области БЗР, ЗЖС, ЗОП;</t>
  </si>
  <si>
    <t>Захтеве интерних стандарда НИС а.д. Нови Сад;</t>
  </si>
  <si>
    <t>Специфична правила и захтеве у вези посебних пројекта;</t>
  </si>
  <si>
    <t>Захтеве и санкције дефинисане основним Анексом HSE.</t>
  </si>
  <si>
    <t>Правила за безбедан рад на терену/локацији;</t>
  </si>
  <si>
    <t> Политика HSE;</t>
  </si>
  <si>
    <t xml:space="preserve"> Златна HSE правила,</t>
  </si>
  <si>
    <t xml:space="preserve"> Захтеве управљања нежељеним догађајима из области БЗР, ЗЖС и ЗОП;</t>
  </si>
  <si>
    <t>Као представник______________________________________________________________________________
(пун назив компаније као што је евидентирано у АПР решењу)</t>
  </si>
  <si>
    <t xml:space="preserve">Слажем се у име Извођача као и у име свих запослених код наших Подизвођача да ћемо поштовати захтеве/препоруке издате од стране НИС а.д. Нови Сад. Компанија НИС а.д Нови Сад не сноси одговорност за инциденте и акциденте настале током Активности Извођача/Подизвођача. </t>
  </si>
  <si>
    <t>Потписао у име Извођача:</t>
  </si>
  <si>
    <t>(име презиме-потпис)</t>
  </si>
  <si>
    <t>Пуно име и презиме Представника Извођача:</t>
  </si>
  <si>
    <t>2. Стручњак за набавку</t>
  </si>
  <si>
    <t>1.Администратор базе квалификованих Извођача</t>
  </si>
  <si>
    <t>3. Лицу за HSE</t>
  </si>
  <si>
    <t>Обезбедити доказе прилагањем одговарајућих образаца евиденција БЗР (Образац 3 или Образац 4)</t>
  </si>
  <si>
    <t xml:space="preserve">Датум:  </t>
  </si>
  <si>
    <t xml:space="preserve">Напомена: Извођач попуњава бела поља, док рачунар сам рачуна плава и сива поља. </t>
  </si>
  <si>
    <t xml:space="preserve">Навести фунцкију: </t>
  </si>
  <si>
    <t>Назив фајла достављеног доказа</t>
  </si>
  <si>
    <t>Eлиминациони критеријуми (min/max 50)</t>
  </si>
  <si>
    <t xml:space="preserve">Укупан број бодова </t>
  </si>
  <si>
    <t>Извођач је квалификован за низак ризик</t>
  </si>
  <si>
    <t>Извођач је квалификован за низак и умерен ризик</t>
  </si>
  <si>
    <t>Извођач је квалификован за висок ризик</t>
  </si>
  <si>
    <t>Извођач није квалификован</t>
  </si>
  <si>
    <t>није квалификован за умерен ниво ризика</t>
  </si>
  <si>
    <t>Укупан број бодова на основу LTIF-а</t>
  </si>
  <si>
    <t>Извођач је квалификован за послове у вези животне средине</t>
  </si>
  <si>
    <t>Извођач је квалификован за низак ниво ризика</t>
  </si>
  <si>
    <t>Документа захтевана табелом 2-означена зеленом бојом</t>
  </si>
  <si>
    <t>Извођач је квалификован  за обављање активности из области животне средине</t>
  </si>
  <si>
    <t>Низак ниво</t>
  </si>
  <si>
    <t>Умерен ниво</t>
  </si>
  <si>
    <t>Висок ниво</t>
  </si>
  <si>
    <t>Извођач је квалификован за активности умереног нивоа ризика</t>
  </si>
  <si>
    <t>Извођач је квалификован за активности високог ризика</t>
  </si>
  <si>
    <t>Уколико је извођач квалификован за висок ниво ризика аутоматски је квалификован за активности умереног и ниског ризика.</t>
  </si>
  <si>
    <t>Уколико је извођач квалификован за умерен ниво ризика аутоматски је квалификован за активности ниског ризика.</t>
  </si>
  <si>
    <t>Извођач није квалификован за послове из области животне средине</t>
  </si>
  <si>
    <t xml:space="preserve">Укупан број бодова које је Извођач освојио у фази прет-/квалификације, Извођач може да обавља активности оног нивоа ризика за који је квалификован. </t>
  </si>
  <si>
    <r>
      <t xml:space="preserve">Елиминациони критеријуми претквалификације Извођача са аспекта HSE су непостајање било ког од 5 доказа за одговоре означене *(звездицом) у приложеној табели.Уколико Извођач не испуњава елиминационе критеријуме сматра се </t>
    </r>
    <r>
      <rPr>
        <b/>
        <u/>
        <sz val="10"/>
        <color rgb="FFFF0000"/>
        <rFont val="Arial"/>
        <family val="2"/>
        <charset val="238"/>
      </rPr>
      <t xml:space="preserve">неквалификованим. </t>
    </r>
  </si>
  <si>
    <t xml:space="preserve">Да би извођач био квалификован за обављање активности за које је процењен умерен ниво ризика мора да достави доказе означене тамно зеленом бојом - четири доказа ( од 6. до 9. питања); 
Да би извођач био квалификован за обављање активности за које је процењен висок ниво ризика мора да достави доказе означене светло зеленом бојом - три доказа (од 9. до 12. питања).
Уколико је Извођач квалификован за послове умереног нивоа ризика то имплицира да извођач може да обавља послове ниског и умереног нивоа. Иста аналогија се примењује за Извођаче који су квалификовани за послове високог нивоа ризика (могу да обављају послове умереног/ниског ризика). </t>
  </si>
  <si>
    <t>Табела 2. За Извођаче умереног и високог ризика</t>
  </si>
  <si>
    <t>LTIF</t>
  </si>
  <si>
    <t>6*</t>
  </si>
  <si>
    <t>7*</t>
  </si>
  <si>
    <t>8*</t>
  </si>
  <si>
    <t>9*</t>
  </si>
  <si>
    <t>Ниво ризика - Кликом на падајући мени бирате ниво ризика услуге</t>
  </si>
  <si>
    <t>Ниво ризика за који се квалификује</t>
  </si>
  <si>
    <t>Укупан број бодова:</t>
  </si>
  <si>
    <t>Статус:</t>
  </si>
  <si>
    <t>Датум квалификације:</t>
  </si>
  <si>
    <t xml:space="preserve">Рок важења квалификације: </t>
  </si>
  <si>
    <t>Оцена HSE Квалификационог Упитника за област заштите животне средине бр._______</t>
  </si>
  <si>
    <t>Статус</t>
  </si>
  <si>
    <r>
      <t xml:space="preserve">
</t>
    </r>
    <r>
      <rPr>
        <b/>
        <sz val="10"/>
        <color theme="1"/>
        <rFont val="Arial"/>
        <family val="2"/>
        <charset val="238"/>
      </rPr>
      <t>Напомена</t>
    </r>
    <r>
      <rPr>
        <sz val="10"/>
        <color theme="1"/>
        <rFont val="Arial"/>
        <family val="2"/>
        <charset val="238"/>
      </rPr>
      <t>: 
Потребно је да изаберете ниво ризика за који се квалификујете кликом на падајући мени, најнижи ниво ризика за који можете да се квалификујете је низак ризик. 
HSE* - опште прихваћена скраћеница од енглеских речи „Health, Safety, Environment“, у нашем језику здравље, сигурност (безбедност), животна средина. Синоним за послове HSE у организационим целинама Друштву гласи ИЕБ, ЗНР и З.</t>
    </r>
  </si>
  <si>
    <t xml:space="preserve">Да ли сте икада били НЅЕ квалификовани у НИС а.д. Нови Сад? </t>
  </si>
  <si>
    <t xml:space="preserve">Да ли се пријављујете за актуелну набавку, набавку која је у току? </t>
  </si>
  <si>
    <t>Да ли водите Евиденције прописане Правилником о евиденцијама у области БЗР ?Да ли имате Евиденцију обука из ЗОП? Да ли водите Евиденцију запослених оспособљених за пружање Прве помоћи??</t>
  </si>
  <si>
    <t>Да ли имате Програм обука за запослене?</t>
  </si>
  <si>
    <t>СВЕ евиденције прописане Правилником, уредно потписане од стране одговорног лица у Вашој компанији (за стране компаније не треба).
Доставити евиденцију о извршеној обавезној обуци запослених из области Заштите од пожара; Доставити евиденцију о извршеној обавезној обуци запосленихиз области Прве помоћи  (за сво надзорно особље + 2% запослених)</t>
  </si>
  <si>
    <t>Да ли је спроведен Аудит Извођача који се квалификује ?</t>
  </si>
  <si>
    <t>НЅЕ КВАЛИФИКАЦИОНИ КРИТЕРИЈУМИ ЗА ОБЛАСТ ЖИВОТНЕ СРЕДИНЕ</t>
  </si>
  <si>
    <t>Програм оспособљавања запослених, са темама, односно називима области из којих се спроводе обуке у вашој компанији;</t>
  </si>
  <si>
    <t xml:space="preserve">Да ли ваша Компанија води годишње евиденције о количинама генерисаног отпада? </t>
  </si>
  <si>
    <t>Важећи сертификат о имплементираном стандарду ISO 14001</t>
  </si>
  <si>
    <t xml:space="preserve">Важећи сертификат о имплементираном стандарду </t>
  </si>
  <si>
    <r>
      <t>Да ли поседујете сертификат ISO 9001 (за извођече који манип</t>
    </r>
    <r>
      <rPr>
        <sz val="9"/>
        <color rgb="FF7030A0"/>
        <rFont val="Arial"/>
        <family val="2"/>
        <charset val="238"/>
      </rPr>
      <t>u</t>
    </r>
    <r>
      <rPr>
        <sz val="9"/>
        <color theme="1"/>
        <rFont val="Arial"/>
        <family val="2"/>
        <charset val="238"/>
      </rPr>
      <t>лишу храном HACCP)?</t>
    </r>
  </si>
  <si>
    <r>
      <t>Доставити важећи сертификат о имплементираном стандарду контроле квалитета ISO 9001 или за извођече који манип</t>
    </r>
    <r>
      <rPr>
        <sz val="9"/>
        <color rgb="FF7030A0"/>
        <rFont val="Arial"/>
        <family val="2"/>
        <charset val="238"/>
      </rPr>
      <t>u</t>
    </r>
    <r>
      <rPr>
        <sz val="9"/>
        <color theme="1"/>
        <rFont val="Arial"/>
        <family val="2"/>
        <charset val="238"/>
      </rPr>
      <t>лишу храном HACCP</t>
    </r>
  </si>
  <si>
    <r>
      <t>Оцена/ HSE Квалификациони Упитник за Извођаче услуга у области</t>
    </r>
    <r>
      <rPr>
        <b/>
        <sz val="12"/>
        <color theme="1"/>
        <rFont val="Arial"/>
        <family val="2"/>
        <charset val="238"/>
      </rPr>
      <t xml:space="preserve"> заштите животне средине бр._______</t>
    </r>
  </si>
  <si>
    <t>Подаци о повредама (у претходних 12 месеци)</t>
  </si>
  <si>
    <t xml:space="preserve">Доставити тражене евиденције (обавеза само за компаније које у свом раду генеришу отпад), односно ГИО (Годишњи извештај о отпаду) за претходну календарску годину </t>
  </si>
  <si>
    <r>
      <t xml:space="preserve">Важећи сертификат о имплементираном стандарду OHSAS 18001, као и уверење о интерним аудиторима за проверу </t>
    </r>
    <r>
      <rPr>
        <sz val="9"/>
        <color theme="1"/>
        <rFont val="Arial"/>
        <family val="2"/>
        <charset val="238"/>
      </rPr>
      <t>од стране запослених</t>
    </r>
  </si>
  <si>
    <r>
      <t xml:space="preserve">Да ли имате имплементиран неки други ISO стандард </t>
    </r>
    <r>
      <rPr>
        <sz val="9"/>
        <color theme="1"/>
        <rFont val="Arial"/>
        <family val="2"/>
        <charset val="238"/>
      </rPr>
      <t>(27001, 50001,…) ?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</si>
</sst>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09]mmmm\ d\,\ yyyy;@"/>
  </numFmts>
  <fonts count="34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u/>
      <sz val="10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i/>
      <sz val="9"/>
      <color theme="1"/>
      <name val="Arial"/>
      <family val="2"/>
      <charset val="238"/>
    </font>
    <font>
      <b/>
      <sz val="11"/>
      <color rgb="FF00B05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u/>
      <sz val="10"/>
      <color rgb="FFFF0000"/>
      <name val="Arial"/>
      <family val="2"/>
      <charset val="238"/>
    </font>
    <font>
      <sz val="10"/>
      <name val="Arial"/>
      <family val="2"/>
      <charset val="238"/>
    </font>
    <font>
      <sz val="10"/>
      <color theme="0"/>
      <name val="Arial"/>
      <family val="2"/>
      <charset val="238"/>
    </font>
    <font>
      <b/>
      <sz val="10"/>
      <color theme="0"/>
      <name val="Arial"/>
      <family val="2"/>
      <charset val="238"/>
    </font>
    <font>
      <b/>
      <sz val="9"/>
      <color theme="0"/>
      <name val="Arial"/>
      <family val="2"/>
      <charset val="238"/>
    </font>
    <font>
      <i/>
      <sz val="10"/>
      <color theme="0"/>
      <name val="Arial"/>
      <family val="2"/>
      <charset val="238"/>
    </font>
    <font>
      <i/>
      <sz val="9"/>
      <color theme="0"/>
      <name val="Arial"/>
      <family val="2"/>
      <charset val="238"/>
    </font>
    <font>
      <b/>
      <u/>
      <sz val="9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0"/>
      <name val="Arial"/>
      <family val="2"/>
      <charset val="238"/>
    </font>
    <font>
      <sz val="11"/>
      <color theme="0"/>
      <name val="Calibri"/>
      <family val="2"/>
      <charset val="238"/>
      <scheme val="minor"/>
    </font>
    <font>
      <i/>
      <sz val="11"/>
      <color theme="0"/>
      <name val="Arial"/>
      <family val="2"/>
      <charset val="238"/>
    </font>
    <font>
      <b/>
      <i/>
      <sz val="9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2"/>
      <color rgb="FFFF0000"/>
      <name val="Arial"/>
      <family val="2"/>
      <charset val="238"/>
    </font>
    <font>
      <sz val="11"/>
      <color theme="0"/>
      <name val="Arial"/>
      <family val="2"/>
      <charset val="238"/>
    </font>
    <font>
      <b/>
      <sz val="14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9"/>
      <color rgb="FF7030A0"/>
      <name val="Arial"/>
      <family val="2"/>
      <charset val="238"/>
    </font>
    <font>
      <i/>
      <sz val="10"/>
      <color theme="0" tint="-0.499984740745262"/>
      <name val="Arial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40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/>
    <xf numFmtId="0" fontId="1" fillId="0" borderId="0" xfId="0" applyFont="1" applyAlignment="1">
      <alignment horizontal="justify" vertical="center"/>
    </xf>
    <xf numFmtId="0" fontId="3" fillId="0" borderId="0" xfId="0" applyFont="1" applyAlignment="1">
      <alignment vertical="center"/>
    </xf>
    <xf numFmtId="0" fontId="8" fillId="0" borderId="0" xfId="0" applyFont="1" applyAlignment="1">
      <alignment horizontal="center"/>
    </xf>
    <xf numFmtId="0" fontId="0" fillId="0" borderId="0" xfId="0" applyAlignment="1">
      <alignment wrapText="1"/>
    </xf>
    <xf numFmtId="0" fontId="0" fillId="0" borderId="0" xfId="0" applyBorder="1"/>
    <xf numFmtId="0" fontId="11" fillId="0" borderId="0" xfId="0" applyFont="1"/>
    <xf numFmtId="0" fontId="10" fillId="0" borderId="0" xfId="0" applyFont="1" applyAlignment="1">
      <alignment wrapText="1"/>
    </xf>
    <xf numFmtId="0" fontId="12" fillId="0" borderId="0" xfId="0" applyFont="1" applyAlignment="1">
      <alignment wrapText="1"/>
    </xf>
    <xf numFmtId="0" fontId="0" fillId="0" borderId="0" xfId="0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0" xfId="0" applyAlignment="1"/>
    <xf numFmtId="0" fontId="4" fillId="0" borderId="0" xfId="0" applyFont="1" applyAlignment="1"/>
    <xf numFmtId="0" fontId="1" fillId="0" borderId="0" xfId="0" applyFont="1" applyBorder="1"/>
    <xf numFmtId="0" fontId="5" fillId="0" borderId="0" xfId="0" applyFont="1"/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16" fillId="4" borderId="0" xfId="0" applyFont="1" applyFill="1" applyBorder="1" applyAlignment="1">
      <alignment horizontal="left" vertical="center"/>
    </xf>
    <xf numFmtId="0" fontId="8" fillId="0" borderId="1" xfId="0" applyFont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0" fillId="0" borderId="0" xfId="0" applyBorder="1" applyAlignment="1"/>
    <xf numFmtId="0" fontId="4" fillId="0" borderId="0" xfId="0" applyFont="1" applyBorder="1" applyAlignment="1">
      <alignment horizontal="center" vertical="center"/>
    </xf>
    <xf numFmtId="0" fontId="0" fillId="5" borderId="0" xfId="0" applyFill="1"/>
    <xf numFmtId="0" fontId="9" fillId="3" borderId="1" xfId="0" applyFont="1" applyFill="1" applyBorder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0" xfId="0" applyAlignment="1">
      <alignment horizontal="center"/>
    </xf>
    <xf numFmtId="0" fontId="6" fillId="7" borderId="1" xfId="0" applyFont="1" applyFill="1" applyBorder="1" applyAlignment="1">
      <alignment vertical="center" wrapText="1"/>
    </xf>
    <xf numFmtId="0" fontId="6" fillId="8" borderId="1" xfId="0" applyFont="1" applyFill="1" applyBorder="1" applyAlignment="1">
      <alignment horizontal="justify" vertical="center" wrapText="1"/>
    </xf>
    <xf numFmtId="0" fontId="6" fillId="8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23" fillId="0" borderId="0" xfId="0" applyFont="1"/>
    <xf numFmtId="0" fontId="9" fillId="3" borderId="1" xfId="0" applyFont="1" applyFill="1" applyBorder="1" applyAlignment="1">
      <alignment vertical="center" wrapText="1"/>
    </xf>
    <xf numFmtId="0" fontId="5" fillId="0" borderId="0" xfId="0" applyFont="1" applyBorder="1"/>
    <xf numFmtId="164" fontId="5" fillId="0" borderId="0" xfId="0" applyNumberFormat="1" applyFont="1" applyBorder="1" applyAlignment="1">
      <alignment horizontal="left" vertical="center"/>
    </xf>
    <xf numFmtId="0" fontId="23" fillId="4" borderId="0" xfId="0" applyFont="1" applyFill="1" applyAlignment="1">
      <alignment wrapText="1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25" fillId="11" borderId="1" xfId="0" applyFont="1" applyFill="1" applyBorder="1" applyAlignment="1">
      <alignment vertical="center" wrapText="1"/>
    </xf>
    <xf numFmtId="0" fontId="25" fillId="9" borderId="1" xfId="0" applyFont="1" applyFill="1" applyBorder="1" applyAlignment="1">
      <alignment vertical="center" wrapText="1"/>
    </xf>
    <xf numFmtId="0" fontId="25" fillId="10" borderId="1" xfId="0" applyFont="1" applyFill="1" applyBorder="1" applyAlignment="1">
      <alignment vertical="center" wrapText="1"/>
    </xf>
    <xf numFmtId="0" fontId="0" fillId="0" borderId="0" xfId="0" applyFont="1"/>
    <xf numFmtId="0" fontId="0" fillId="4" borderId="0" xfId="0" applyFill="1" applyBorder="1"/>
    <xf numFmtId="0" fontId="15" fillId="4" borderId="0" xfId="0" applyFont="1" applyFill="1" applyBorder="1" applyAlignment="1">
      <alignment horizontal="left" vertical="center"/>
    </xf>
    <xf numFmtId="0" fontId="1" fillId="4" borderId="0" xfId="0" applyFont="1" applyFill="1" applyBorder="1" applyAlignment="1">
      <alignment horizontal="center" vertical="center"/>
    </xf>
    <xf numFmtId="0" fontId="28" fillId="2" borderId="2" xfId="0" applyFont="1" applyFill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0" fontId="1" fillId="0" borderId="1" xfId="0" applyFont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0" fillId="0" borderId="1" xfId="0" applyBorder="1" applyProtection="1">
      <protection locked="0"/>
    </xf>
    <xf numFmtId="0" fontId="9" fillId="8" borderId="1" xfId="0" applyFont="1" applyFill="1" applyBorder="1" applyAlignment="1" applyProtection="1">
      <alignment horizontal="center" vertical="center" wrapText="1"/>
      <protection locked="0"/>
    </xf>
    <xf numFmtId="0" fontId="9" fillId="7" borderId="1" xfId="0" applyFont="1" applyFill="1" applyBorder="1" applyAlignment="1" applyProtection="1">
      <alignment horizontal="center" vertical="center" wrapText="1"/>
      <protection locked="0"/>
    </xf>
    <xf numFmtId="0" fontId="9" fillId="4" borderId="1" xfId="0" applyFont="1" applyFill="1" applyBorder="1" applyAlignment="1" applyProtection="1">
      <alignment horizontal="center" vertical="center" wrapText="1"/>
      <protection locked="0"/>
    </xf>
    <xf numFmtId="0" fontId="1" fillId="0" borderId="3" xfId="0" applyFont="1" applyBorder="1" applyProtection="1">
      <protection locked="0"/>
    </xf>
    <xf numFmtId="0" fontId="1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1" fontId="24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Border="1" applyAlignment="1" applyProtection="1">
      <alignment vertical="center"/>
      <protection locked="0"/>
    </xf>
    <xf numFmtId="0" fontId="0" fillId="0" borderId="0" xfId="0" applyBorder="1" applyProtection="1">
      <protection locked="0"/>
    </xf>
    <xf numFmtId="0" fontId="0" fillId="0" borderId="0" xfId="0" applyBorder="1" applyAlignment="1" applyProtection="1">
      <alignment horizontal="left" vertical="center"/>
      <protection locked="0"/>
    </xf>
    <xf numFmtId="0" fontId="0" fillId="0" borderId="0" xfId="0" applyBorder="1" applyAlignment="1" applyProtection="1">
      <protection locked="0"/>
    </xf>
    <xf numFmtId="0" fontId="0" fillId="0" borderId="0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 vertical="center"/>
    </xf>
    <xf numFmtId="0" fontId="0" fillId="0" borderId="0" xfId="0" applyBorder="1" applyProtection="1"/>
    <xf numFmtId="0" fontId="0" fillId="0" borderId="0" xfId="0" applyProtection="1"/>
    <xf numFmtId="1" fontId="0" fillId="0" borderId="1" xfId="0" applyNumberFormat="1" applyBorder="1" applyAlignment="1" applyProtection="1">
      <alignment horizontal="center"/>
    </xf>
    <xf numFmtId="0" fontId="31" fillId="0" borderId="0" xfId="0" applyFont="1" applyProtection="1"/>
    <xf numFmtId="14" fontId="0" fillId="0" borderId="0" xfId="0" applyNumberFormat="1" applyProtection="1"/>
    <xf numFmtId="0" fontId="6" fillId="0" borderId="1" xfId="0" applyFont="1" applyBorder="1" applyAlignment="1">
      <alignment horizontal="center" vertical="center" wrapText="1"/>
    </xf>
    <xf numFmtId="0" fontId="15" fillId="4" borderId="0" xfId="0" applyFont="1" applyFill="1" applyBorder="1" applyAlignment="1">
      <alignment vertical="center"/>
    </xf>
    <xf numFmtId="0" fontId="5" fillId="0" borderId="0" xfId="0" applyFont="1" applyBorder="1" applyAlignment="1" applyProtection="1">
      <protection locked="0"/>
    </xf>
    <xf numFmtId="0" fontId="15" fillId="4" borderId="0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vertical="center" wrapText="1"/>
    </xf>
    <xf numFmtId="0" fontId="5" fillId="0" borderId="1" xfId="0" applyFont="1" applyBorder="1" applyAlignment="1" applyProtection="1">
      <alignment vertical="center" wrapText="1"/>
      <protection locked="0"/>
    </xf>
    <xf numFmtId="0" fontId="1" fillId="4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 applyProtection="1">
      <alignment horizontal="center" vertical="center" wrapText="1"/>
      <protection locked="0"/>
    </xf>
    <xf numFmtId="0" fontId="33" fillId="0" borderId="0" xfId="0" applyFont="1" applyAlignment="1">
      <alignment vertical="center"/>
    </xf>
    <xf numFmtId="0" fontId="1" fillId="0" borderId="1" xfId="0" applyFont="1" applyBorder="1" applyAlignment="1">
      <alignment horizontal="left" vertical="center"/>
    </xf>
    <xf numFmtId="0" fontId="2" fillId="9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4" borderId="1" xfId="0" applyFont="1" applyFill="1" applyBorder="1" applyAlignment="1" applyProtection="1">
      <alignment horizontal="center" vertical="center"/>
      <protection locked="0"/>
    </xf>
    <xf numFmtId="0" fontId="15" fillId="2" borderId="1" xfId="0" applyFont="1" applyFill="1" applyBorder="1" applyAlignment="1">
      <alignment horizontal="left" vertical="center"/>
    </xf>
    <xf numFmtId="0" fontId="0" fillId="0" borderId="1" xfId="0" applyBorder="1" applyAlignment="1" applyProtection="1">
      <alignment horizontal="center"/>
      <protection locked="0"/>
    </xf>
    <xf numFmtId="0" fontId="6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center" vertical="center"/>
    </xf>
    <xf numFmtId="0" fontId="2" fillId="10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/>
    </xf>
    <xf numFmtId="0" fontId="1" fillId="0" borderId="4" xfId="0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6" fillId="6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16" fillId="6" borderId="0" xfId="0" applyFont="1" applyFill="1" applyBorder="1" applyAlignment="1">
      <alignment horizontal="center" vertical="center"/>
    </xf>
    <xf numFmtId="0" fontId="16" fillId="6" borderId="7" xfId="0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0" borderId="16" xfId="0" applyFont="1" applyBorder="1" applyAlignment="1">
      <alignment horizontal="justify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8" xfId="0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16" fillId="2" borderId="4" xfId="0" applyFont="1" applyFill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 wrapText="1"/>
    </xf>
    <xf numFmtId="0" fontId="14" fillId="4" borderId="4" xfId="0" applyFont="1" applyFill="1" applyBorder="1" applyAlignment="1">
      <alignment horizontal="center" vertical="center" wrapText="1"/>
    </xf>
    <xf numFmtId="0" fontId="14" fillId="4" borderId="5" xfId="0" applyFont="1" applyFill="1" applyBorder="1" applyAlignment="1">
      <alignment horizontal="center" vertical="center" wrapText="1"/>
    </xf>
    <xf numFmtId="0" fontId="14" fillId="4" borderId="2" xfId="0" applyFont="1" applyFill="1" applyBorder="1" applyAlignment="1">
      <alignment horizontal="center" vertical="center" wrapText="1"/>
    </xf>
    <xf numFmtId="0" fontId="1" fillId="0" borderId="4" xfId="0" applyFont="1" applyBorder="1" applyAlignment="1" applyProtection="1">
      <alignment horizontal="left" vertical="center"/>
      <protection locked="0"/>
    </xf>
    <xf numFmtId="0" fontId="1" fillId="0" borderId="2" xfId="0" applyFont="1" applyBorder="1" applyAlignment="1" applyProtection="1">
      <alignment horizontal="left" vertical="center"/>
      <protection locked="0"/>
    </xf>
    <xf numFmtId="0" fontId="14" fillId="4" borderId="4" xfId="0" applyFont="1" applyFill="1" applyBorder="1" applyAlignment="1" applyProtection="1">
      <alignment horizontal="center" vertical="center" wrapText="1"/>
      <protection locked="0"/>
    </xf>
    <xf numFmtId="0" fontId="14" fillId="4" borderId="5" xfId="0" applyFont="1" applyFill="1" applyBorder="1" applyAlignment="1" applyProtection="1">
      <alignment horizontal="center" vertical="center" wrapText="1"/>
      <protection locked="0"/>
    </xf>
    <xf numFmtId="0" fontId="14" fillId="4" borderId="2" xfId="0" applyFont="1" applyFill="1" applyBorder="1" applyAlignment="1" applyProtection="1">
      <alignment horizontal="center" vertical="center" wrapText="1"/>
      <protection locked="0"/>
    </xf>
    <xf numFmtId="0" fontId="16" fillId="6" borderId="10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right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11" borderId="1" xfId="0" applyFont="1" applyFill="1" applyBorder="1" applyAlignment="1">
      <alignment horizontal="left" vertical="center" wrapText="1"/>
    </xf>
    <xf numFmtId="0" fontId="14" fillId="4" borderId="9" xfId="0" applyFont="1" applyFill="1" applyBorder="1" applyAlignment="1">
      <alignment horizontal="center" vertical="center"/>
    </xf>
    <xf numFmtId="0" fontId="14" fillId="4" borderId="0" xfId="0" applyFont="1" applyFill="1" applyBorder="1" applyAlignment="1">
      <alignment horizontal="center" vertical="center"/>
    </xf>
    <xf numFmtId="0" fontId="16" fillId="2" borderId="6" xfId="0" applyFont="1" applyFill="1" applyBorder="1" applyAlignment="1">
      <alignment horizontal="center" vertical="center"/>
    </xf>
    <xf numFmtId="0" fontId="16" fillId="2" borderId="8" xfId="0" applyFont="1" applyFill="1" applyBorder="1" applyAlignment="1">
      <alignment horizontal="center" vertical="center"/>
    </xf>
    <xf numFmtId="0" fontId="16" fillId="6" borderId="9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8" fillId="2" borderId="4" xfId="0" applyFont="1" applyFill="1" applyBorder="1" applyAlignment="1">
      <alignment horizontal="center" vertical="center" wrapText="1"/>
    </xf>
    <xf numFmtId="0" fontId="18" fillId="2" borderId="5" xfId="0" applyFont="1" applyFill="1" applyBorder="1" applyAlignment="1">
      <alignment horizontal="center" vertical="center" wrapText="1"/>
    </xf>
    <xf numFmtId="0" fontId="18" fillId="2" borderId="2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justify" vertical="center"/>
    </xf>
    <xf numFmtId="0" fontId="19" fillId="2" borderId="5" xfId="0" applyFont="1" applyFill="1" applyBorder="1" applyAlignment="1">
      <alignment horizontal="center" vertical="center" wrapText="1"/>
    </xf>
    <xf numFmtId="0" fontId="19" fillId="2" borderId="3" xfId="0" applyFont="1" applyFill="1" applyBorder="1" applyAlignment="1">
      <alignment horizontal="center" vertical="center" wrapText="1"/>
    </xf>
    <xf numFmtId="0" fontId="19" fillId="2" borderId="12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justify" vertical="center" wrapText="1"/>
    </xf>
    <xf numFmtId="0" fontId="6" fillId="0" borderId="2" xfId="0" applyFont="1" applyFill="1" applyBorder="1" applyAlignment="1">
      <alignment horizontal="justify" vertical="center" wrapText="1"/>
    </xf>
    <xf numFmtId="0" fontId="1" fillId="0" borderId="1" xfId="0" applyFont="1" applyBorder="1" applyAlignment="1" applyProtection="1">
      <alignment horizontal="left" vertical="center"/>
      <protection locked="0"/>
    </xf>
    <xf numFmtId="0" fontId="22" fillId="4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>
      <alignment horizontal="left" vertical="center"/>
    </xf>
    <xf numFmtId="0" fontId="21" fillId="0" borderId="0" xfId="0" applyFont="1" applyAlignment="1">
      <alignment horizontal="center" vertical="center"/>
    </xf>
    <xf numFmtId="0" fontId="1" fillId="0" borderId="0" xfId="0" applyFont="1" applyAlignment="1">
      <alignment horizontal="justify" vertical="top" wrapText="1"/>
    </xf>
    <xf numFmtId="0" fontId="26" fillId="0" borderId="0" xfId="0" applyFont="1" applyAlignment="1">
      <alignment horizontal="left" vertical="center"/>
    </xf>
    <xf numFmtId="0" fontId="22" fillId="4" borderId="1" xfId="0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justify" vertical="center" wrapText="1"/>
    </xf>
    <xf numFmtId="0" fontId="27" fillId="0" borderId="1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justify" vertical="center" wrapText="1"/>
    </xf>
    <xf numFmtId="0" fontId="16" fillId="2" borderId="9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5" xfId="0" applyFont="1" applyBorder="1" applyAlignment="1" applyProtection="1">
      <alignment horizontal="left" vertical="center"/>
      <protection locked="0"/>
    </xf>
    <xf numFmtId="0" fontId="1" fillId="0" borderId="4" xfId="0" applyFont="1" applyBorder="1" applyAlignment="1" applyProtection="1">
      <alignment horizontal="left"/>
      <protection locked="0"/>
    </xf>
    <xf numFmtId="0" fontId="1" fillId="0" borderId="2" xfId="0" applyFont="1" applyBorder="1" applyAlignment="1" applyProtection="1">
      <alignment horizontal="left"/>
      <protection locked="0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6" fillId="2" borderId="4" xfId="0" applyFont="1" applyFill="1" applyBorder="1" applyAlignment="1">
      <alignment horizontal="left" vertical="center" wrapText="1"/>
    </xf>
    <xf numFmtId="0" fontId="16" fillId="2" borderId="5" xfId="0" applyFont="1" applyFill="1" applyBorder="1" applyAlignment="1">
      <alignment horizontal="left" vertical="center" wrapText="1"/>
    </xf>
    <xf numFmtId="0" fontId="16" fillId="2" borderId="2" xfId="0" applyFont="1" applyFill="1" applyBorder="1" applyAlignment="1">
      <alignment horizontal="left" vertical="center" wrapText="1"/>
    </xf>
    <xf numFmtId="0" fontId="1" fillId="0" borderId="5" xfId="0" applyFont="1" applyBorder="1" applyAlignment="1" applyProtection="1">
      <alignment horizontal="center" vertical="center"/>
      <protection locked="0"/>
    </xf>
    <xf numFmtId="0" fontId="8" fillId="3" borderId="1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6" fillId="0" borderId="4" xfId="0" applyFont="1" applyBorder="1" applyAlignment="1">
      <alignment horizontal="justify" vertical="center" wrapText="1"/>
    </xf>
    <xf numFmtId="0" fontId="6" fillId="0" borderId="2" xfId="0" applyFont="1" applyBorder="1" applyAlignment="1">
      <alignment horizontal="justify" vertical="center" wrapText="1"/>
    </xf>
    <xf numFmtId="1" fontId="9" fillId="3" borderId="13" xfId="0" applyNumberFormat="1" applyFont="1" applyFill="1" applyBorder="1" applyAlignment="1">
      <alignment horizontal="center" vertical="center" wrapText="1"/>
    </xf>
    <xf numFmtId="1" fontId="9" fillId="3" borderId="14" xfId="0" applyNumberFormat="1" applyFont="1" applyFill="1" applyBorder="1" applyAlignment="1">
      <alignment horizontal="center" vertical="center" wrapText="1"/>
    </xf>
    <xf numFmtId="1" fontId="9" fillId="3" borderId="10" xfId="0" applyNumberFormat="1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8" fillId="3" borderId="15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justify" vertical="center"/>
    </xf>
    <xf numFmtId="0" fontId="5" fillId="0" borderId="4" xfId="0" applyFont="1" applyBorder="1" applyAlignment="1" applyProtection="1">
      <alignment horizontal="center"/>
      <protection locked="0"/>
    </xf>
    <xf numFmtId="0" fontId="5" fillId="0" borderId="2" xfId="0" applyFont="1" applyBorder="1" applyAlignment="1" applyProtection="1">
      <alignment horizontal="center"/>
      <protection locked="0"/>
    </xf>
    <xf numFmtId="0" fontId="16" fillId="2" borderId="2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5" fillId="0" borderId="4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left" vertical="center" wrapText="1"/>
    </xf>
    <xf numFmtId="0" fontId="24" fillId="2" borderId="1" xfId="0" applyFont="1" applyFill="1" applyBorder="1" applyAlignment="1">
      <alignment horizontal="center" vertical="center" wrapText="1"/>
    </xf>
    <xf numFmtId="0" fontId="29" fillId="0" borderId="0" xfId="0" applyFont="1" applyAlignment="1">
      <alignment horizontal="center"/>
    </xf>
    <xf numFmtId="0" fontId="6" fillId="0" borderId="4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0" fillId="0" borderId="1" xfId="0" applyFill="1" applyBorder="1" applyAlignment="1" applyProtection="1">
      <alignment horizontal="center"/>
      <protection locked="0"/>
    </xf>
    <xf numFmtId="0" fontId="2" fillId="3" borderId="1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left" vertical="center"/>
    </xf>
    <xf numFmtId="0" fontId="0" fillId="0" borderId="1" xfId="0" applyBorder="1" applyAlignment="1" applyProtection="1">
      <alignment horizontal="left" vertical="center"/>
    </xf>
    <xf numFmtId="0" fontId="1" fillId="0" borderId="1" xfId="0" applyFont="1" applyBorder="1" applyAlignment="1" applyProtection="1">
      <alignment horizontal="left" vertical="center"/>
    </xf>
    <xf numFmtId="0" fontId="0" fillId="0" borderId="1" xfId="0" applyBorder="1" applyAlignment="1" applyProtection="1">
      <alignment horizontal="center"/>
    </xf>
    <xf numFmtId="0" fontId="1" fillId="0" borderId="1" xfId="0" applyFont="1" applyFill="1" applyBorder="1" applyAlignment="1" applyProtection="1">
      <alignment horizontal="left" vertical="center"/>
    </xf>
    <xf numFmtId="0" fontId="1" fillId="0" borderId="0" xfId="0" applyFont="1" applyBorder="1" applyAlignment="1" applyProtection="1">
      <alignment horizontal="center" vertical="center"/>
      <protection locked="0"/>
    </xf>
    <xf numFmtId="0" fontId="29" fillId="0" borderId="0" xfId="0" applyFont="1" applyBorder="1" applyAlignment="1" applyProtection="1">
      <alignment horizontal="center" wrapText="1"/>
      <protection locked="0"/>
    </xf>
    <xf numFmtId="0" fontId="30" fillId="0" borderId="1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</xf>
    <xf numFmtId="0" fontId="23" fillId="2" borderId="0" xfId="0" applyFont="1" applyFill="1" applyAlignment="1" applyProtection="1">
      <alignment horizontal="center" vertical="center"/>
    </xf>
    <xf numFmtId="0" fontId="23" fillId="2" borderId="7" xfId="0" applyFont="1" applyFill="1" applyBorder="1" applyAlignment="1" applyProtection="1">
      <alignment horizontal="center" vertical="center"/>
    </xf>
    <xf numFmtId="0" fontId="23" fillId="2" borderId="4" xfId="0" applyFont="1" applyFill="1" applyBorder="1" applyAlignment="1" applyProtection="1">
      <alignment horizontal="center" vertical="center"/>
    </xf>
    <xf numFmtId="0" fontId="23" fillId="2" borderId="2" xfId="0" applyFont="1" applyFill="1" applyBorder="1" applyAlignment="1" applyProtection="1">
      <alignment horizontal="center" vertical="center"/>
    </xf>
    <xf numFmtId="0" fontId="0" fillId="0" borderId="4" xfId="0" applyBorder="1" applyAlignment="1" applyProtection="1">
      <alignment horizontal="center" vertical="center"/>
    </xf>
    <xf numFmtId="0" fontId="0" fillId="0" borderId="5" xfId="0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left" vertical="center" wrapText="1"/>
    </xf>
  </cellXfs>
  <cellStyles count="1">
    <cellStyle name="Normal" xfId="0" builtinId="0"/>
  </cellStyles>
  <dxfs count="21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38100</xdr:colOff>
      <xdr:row>3</xdr:row>
      <xdr:rowOff>85724</xdr:rowOff>
    </xdr:from>
    <xdr:to>
      <xdr:col>3</xdr:col>
      <xdr:colOff>1002028</xdr:colOff>
      <xdr:row>5</xdr:row>
      <xdr:rowOff>180974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57300" y="657224"/>
          <a:ext cx="1802128" cy="5238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23814</xdr:rowOff>
    </xdr:from>
    <xdr:to>
      <xdr:col>1</xdr:col>
      <xdr:colOff>476250</xdr:colOff>
      <xdr:row>4</xdr:row>
      <xdr:rowOff>95251</xdr:rowOff>
    </xdr:to>
    <xdr:pic>
      <xdr:nvPicPr>
        <xdr:cNvPr id="4" name="Picture 3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645" t="37498" r="13564" b="18878"/>
        <a:stretch/>
      </xdr:blipFill>
      <xdr:spPr bwMode="auto">
        <a:xfrm>
          <a:off x="0" y="404814"/>
          <a:ext cx="2297906" cy="500062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usica.n.savic\Desktop\&#1089;&#1090;&#1077;&#1087;&#1077;&#1085;&#1080;&#1094;&#1077;\Standard%2029.maj.2018\kvalifikacija\&#1086;&#1094;&#1077;&#1085;&#1072;%20&#1078;&#1080;&#1074;&#1086;&#1090;&#1085;&#1072;%20&#1089;&#1088;&#1077;&#1076;&#1080;&#1085;&#1072;%20&#1080;%20&#1086;&#1089;&#1090;&#1072;&#1083;&#1077;%20&#1091;&#1089;&#1083;&#1091;&#1075;&#1077;%202\&#1055;&#1088;&#1080;&#1083;&#1086;&#1075;%203%20&#1089;&#1090;&#1072;&#1085;&#1076;&#1072;&#1088;&#1076;&#1072;%20SD-09.01.21-004_&#1086;&#1089;&#1090;&#1072;&#1083;&#1077;%20&#1091;&#1089;&#1083;&#1091;&#1075;&#1077;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SE Kvalifikacioni Upitnik"/>
      <sheetName val="Ocena HSE Kvalifik. upitnika"/>
      <sheetName val="Sheet5"/>
      <sheetName val="Sheet4"/>
      <sheetName val="Sheet2"/>
      <sheetName val="Sheet3"/>
    </sheetNames>
    <sheetDataSet>
      <sheetData sheetId="0">
        <row r="28">
          <cell r="G28" t="str">
            <v>Умерен ризик</v>
          </cell>
        </row>
        <row r="103">
          <cell r="E103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ebextensions/_rels/taskpanes.xml.rels><?xml version="1.0" encoding="UTF-8" standalone="yes"?>
<Relationships xmlns="http://schemas.openxmlformats.org/package/2006/relationships"><Relationship Id="rId1" Type="http://schemas.microsoft.com/office/2011/relationships/webextension" Target="webextension1.xml"/></Relationships>
</file>

<file path=xl/webextensions/taskpanes.xml><?xml version="1.0" encoding="utf-8"?>
<wetp:taskpanes xmlns:wetp="http://schemas.microsoft.com/office/webextensions/taskpanes/2010/11">
  <wetp:taskpane dockstate="right" visibility="0" width="350" row="4">
    <wetp:webextensionref xmlns:r="http://schemas.openxmlformats.org/officeDocument/2006/relationships" r:id="rId1"/>
  </wetp:taskpane>
</wetp:taskpanes>
</file>

<file path=xl/webextensions/webextension1.xml><?xml version="1.0" encoding="utf-8"?>
<we:webextension xmlns:we="http://schemas.microsoft.com/office/webextensions/webextension/2010/11" id="{FCC21678-485C-45D5-857B-3C37BC7DD667}">
  <we:reference id="wa104379177" version="1.0.0.1" store="en-US" storeType="OMEX"/>
  <we:alternateReferences>
    <we:reference id="wa104379177" version="1.0.0.1" store="wa104379177" storeType="OMEX"/>
  </we:alternateReferences>
  <we:properties/>
  <we:bindings/>
  <we:snapshot xmlns:r="http://schemas.openxmlformats.org/officeDocument/2006/relationships"/>
</we:webextension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156"/>
  <sheetViews>
    <sheetView showGridLines="0" tabSelected="1" zoomScaleNormal="100" workbookViewId="0">
      <selection activeCell="C7" sqref="C7:G7"/>
    </sheetView>
  </sheetViews>
  <sheetFormatPr defaultRowHeight="15" x14ac:dyDescent="0.25"/>
  <cols>
    <col min="3" max="3" width="12.5703125" customWidth="1"/>
    <col min="4" max="4" width="62.140625" customWidth="1"/>
    <col min="5" max="5" width="42.7109375" customWidth="1"/>
    <col min="6" max="6" width="35.140625" customWidth="1"/>
    <col min="7" max="7" width="34.42578125" customWidth="1"/>
    <col min="8" max="8" width="31.5703125" customWidth="1"/>
    <col min="11" max="11" width="79.28515625" customWidth="1"/>
  </cols>
  <sheetData>
    <row r="2" spans="3:11" x14ac:dyDescent="0.25">
      <c r="C2" s="1"/>
      <c r="D2" s="2"/>
    </row>
    <row r="3" spans="3:11" x14ac:dyDescent="0.25">
      <c r="C3" s="94"/>
      <c r="D3" s="2"/>
    </row>
    <row r="4" spans="3:11" x14ac:dyDescent="0.25">
      <c r="C4" s="1"/>
      <c r="D4" s="2"/>
    </row>
    <row r="5" spans="3:11" ht="18.75" x14ac:dyDescent="0.3">
      <c r="D5" s="217" t="s">
        <v>192</v>
      </c>
      <c r="E5" s="217"/>
      <c r="F5" s="217"/>
    </row>
    <row r="6" spans="3:11" x14ac:dyDescent="0.25">
      <c r="C6" s="2"/>
      <c r="D6" s="2"/>
    </row>
    <row r="7" spans="3:11" ht="23.45" customHeight="1" x14ac:dyDescent="0.25">
      <c r="C7" s="159" t="s">
        <v>199</v>
      </c>
      <c r="D7" s="159"/>
      <c r="E7" s="159"/>
      <c r="F7" s="159"/>
      <c r="G7" s="159"/>
      <c r="H7" s="4"/>
      <c r="I7" s="4"/>
      <c r="J7" s="4"/>
      <c r="K7" s="4"/>
    </row>
    <row r="8" spans="3:11" ht="15.6" customHeight="1" x14ac:dyDescent="0.25">
      <c r="C8" s="18"/>
      <c r="D8" s="18"/>
      <c r="E8" s="4"/>
      <c r="F8" s="4"/>
      <c r="G8" s="4"/>
      <c r="H8" s="4"/>
      <c r="I8" s="4"/>
      <c r="J8" s="4"/>
      <c r="K8" s="4"/>
    </row>
    <row r="9" spans="3:11" ht="56.45" customHeight="1" x14ac:dyDescent="0.25">
      <c r="C9" s="164" t="s">
        <v>85</v>
      </c>
      <c r="D9" s="164"/>
      <c r="E9" s="164"/>
      <c r="F9" s="164"/>
      <c r="G9" s="164"/>
      <c r="H9" s="4"/>
      <c r="I9" s="4"/>
      <c r="J9" s="4"/>
      <c r="K9" s="4"/>
    </row>
    <row r="10" spans="3:11" ht="21.6" customHeight="1" x14ac:dyDescent="0.25">
      <c r="C10" s="117" t="s">
        <v>145</v>
      </c>
      <c r="D10" s="117"/>
      <c r="E10" s="117"/>
      <c r="F10" s="117"/>
      <c r="G10" s="117"/>
    </row>
    <row r="11" spans="3:11" ht="24.6" customHeight="1" x14ac:dyDescent="0.25">
      <c r="C11" s="111" t="s">
        <v>53</v>
      </c>
      <c r="D11" s="111"/>
      <c r="E11" s="111"/>
      <c r="F11" s="111"/>
      <c r="G11" s="111"/>
    </row>
    <row r="12" spans="3:11" ht="23.45" customHeight="1" x14ac:dyDescent="0.25">
      <c r="C12" s="95" t="s">
        <v>41</v>
      </c>
      <c r="D12" s="95"/>
      <c r="E12" s="100"/>
      <c r="F12" s="100"/>
      <c r="G12" s="100"/>
    </row>
    <row r="13" spans="3:11" ht="20.45" customHeight="1" x14ac:dyDescent="0.25">
      <c r="C13" s="95" t="s">
        <v>40</v>
      </c>
      <c r="D13" s="95"/>
      <c r="E13" s="100"/>
      <c r="F13" s="100"/>
      <c r="G13" s="100"/>
    </row>
    <row r="14" spans="3:11" ht="21" customHeight="1" x14ac:dyDescent="0.25">
      <c r="C14" s="95" t="s">
        <v>42</v>
      </c>
      <c r="D14" s="95"/>
      <c r="E14" s="100"/>
      <c r="F14" s="100"/>
      <c r="G14" s="100"/>
    </row>
    <row r="15" spans="3:11" ht="23.45" customHeight="1" x14ac:dyDescent="0.25">
      <c r="C15" s="95" t="s">
        <v>43</v>
      </c>
      <c r="D15" s="95"/>
      <c r="E15" s="100"/>
      <c r="F15" s="100"/>
      <c r="G15" s="100"/>
    </row>
    <row r="16" spans="3:11" ht="24" customHeight="1" x14ac:dyDescent="0.25">
      <c r="C16" s="158" t="s">
        <v>44</v>
      </c>
      <c r="D16" s="158"/>
      <c r="E16" s="220"/>
      <c r="F16" s="220"/>
      <c r="G16" s="220"/>
    </row>
    <row r="17" spans="3:7" ht="19.149999999999999" customHeight="1" x14ac:dyDescent="0.25">
      <c r="C17" s="158" t="s">
        <v>51</v>
      </c>
      <c r="D17" s="158"/>
      <c r="E17" s="220"/>
      <c r="F17" s="220"/>
      <c r="G17" s="220"/>
    </row>
    <row r="18" spans="3:7" ht="18" customHeight="1" x14ac:dyDescent="0.25">
      <c r="C18" s="158" t="s">
        <v>46</v>
      </c>
      <c r="D18" s="158"/>
      <c r="E18" s="220"/>
      <c r="F18" s="220"/>
      <c r="G18" s="220"/>
    </row>
    <row r="19" spans="3:7" ht="22.15" customHeight="1" x14ac:dyDescent="0.25">
      <c r="C19" s="158" t="s">
        <v>45</v>
      </c>
      <c r="D19" s="158"/>
      <c r="E19" s="220"/>
      <c r="F19" s="220"/>
      <c r="G19" s="220"/>
    </row>
    <row r="20" spans="3:7" ht="20.45" customHeight="1" x14ac:dyDescent="0.25">
      <c r="C20" s="95" t="s">
        <v>49</v>
      </c>
      <c r="D20" s="95"/>
      <c r="E20" s="100"/>
      <c r="F20" s="100"/>
      <c r="G20" s="100"/>
    </row>
    <row r="21" spans="3:7" ht="16.899999999999999" customHeight="1" x14ac:dyDescent="0.25">
      <c r="C21" s="95" t="s">
        <v>47</v>
      </c>
      <c r="D21" s="95"/>
      <c r="E21" s="100"/>
      <c r="F21" s="100"/>
      <c r="G21" s="100"/>
    </row>
    <row r="22" spans="3:7" ht="19.149999999999999" customHeight="1" x14ac:dyDescent="0.25">
      <c r="C22" s="95" t="s">
        <v>48</v>
      </c>
      <c r="D22" s="95"/>
      <c r="E22" s="100"/>
      <c r="F22" s="100"/>
      <c r="G22" s="100"/>
    </row>
    <row r="23" spans="3:7" ht="20.45" customHeight="1" x14ac:dyDescent="0.25">
      <c r="C23" s="95" t="s">
        <v>50</v>
      </c>
      <c r="D23" s="95"/>
      <c r="E23" s="100"/>
      <c r="F23" s="100"/>
      <c r="G23" s="100"/>
    </row>
    <row r="24" spans="3:7" ht="33" customHeight="1" x14ac:dyDescent="0.25">
      <c r="C24" s="97" t="s">
        <v>38</v>
      </c>
      <c r="D24" s="97"/>
      <c r="E24" s="109"/>
      <c r="F24" s="109"/>
      <c r="G24" s="109"/>
    </row>
    <row r="25" spans="3:7" ht="28.15" customHeight="1" x14ac:dyDescent="0.25">
      <c r="C25" s="143" t="s">
        <v>39</v>
      </c>
      <c r="D25" s="144"/>
      <c r="E25" s="144"/>
      <c r="F25" s="144"/>
      <c r="G25" s="144"/>
    </row>
    <row r="26" spans="3:7" ht="22.15" customHeight="1" x14ac:dyDescent="0.25">
      <c r="C26" s="145" t="s">
        <v>52</v>
      </c>
      <c r="D26" s="115"/>
      <c r="E26" s="115"/>
      <c r="F26" s="115"/>
      <c r="G26" s="115"/>
    </row>
    <row r="27" spans="3:7" ht="42" customHeight="1" x14ac:dyDescent="0.25">
      <c r="C27" s="165"/>
      <c r="D27" s="109"/>
      <c r="E27" s="109"/>
      <c r="F27" s="109"/>
      <c r="G27" s="109"/>
    </row>
    <row r="28" spans="3:7" ht="42" customHeight="1" x14ac:dyDescent="0.25">
      <c r="C28" s="210" t="s">
        <v>177</v>
      </c>
      <c r="D28" s="211"/>
      <c r="E28" s="211"/>
      <c r="F28" s="212"/>
      <c r="G28" s="61" t="s">
        <v>28</v>
      </c>
    </row>
    <row r="29" spans="3:7" ht="22.9" customHeight="1" x14ac:dyDescent="0.25">
      <c r="C29" s="111" t="s">
        <v>54</v>
      </c>
      <c r="D29" s="111"/>
      <c r="E29" s="111"/>
      <c r="F29" s="111"/>
      <c r="G29" s="111"/>
    </row>
    <row r="30" spans="3:7" ht="29.45" customHeight="1" x14ac:dyDescent="0.25">
      <c r="C30" s="136" t="s">
        <v>55</v>
      </c>
      <c r="D30" s="136"/>
      <c r="E30" s="136"/>
      <c r="F30" s="115" t="s">
        <v>56</v>
      </c>
      <c r="G30" s="116"/>
    </row>
    <row r="31" spans="3:7" ht="16.899999999999999" customHeight="1" x14ac:dyDescent="0.25">
      <c r="C31" s="95" t="s">
        <v>57</v>
      </c>
      <c r="D31" s="95"/>
      <c r="E31" s="95"/>
      <c r="F31" s="98">
        <v>6</v>
      </c>
      <c r="G31" s="98"/>
    </row>
    <row r="32" spans="3:7" ht="18.600000000000001" customHeight="1" x14ac:dyDescent="0.25">
      <c r="C32" s="95" t="s">
        <v>58</v>
      </c>
      <c r="D32" s="95"/>
      <c r="E32" s="95"/>
      <c r="F32" s="98">
        <v>5</v>
      </c>
      <c r="G32" s="98"/>
    </row>
    <row r="33" spans="3:7" ht="16.899999999999999" customHeight="1" x14ac:dyDescent="0.25">
      <c r="C33" s="95" t="s">
        <v>59</v>
      </c>
      <c r="D33" s="95"/>
      <c r="E33" s="95"/>
      <c r="F33" s="98">
        <v>0</v>
      </c>
      <c r="G33" s="98"/>
    </row>
    <row r="34" spans="3:7" ht="21" customHeight="1" x14ac:dyDescent="0.25">
      <c r="C34" s="137" t="s">
        <v>60</v>
      </c>
      <c r="D34" s="137"/>
      <c r="E34" s="137"/>
      <c r="F34" s="221">
        <f>SUM(F31:G33)</f>
        <v>11</v>
      </c>
      <c r="G34" s="221"/>
    </row>
    <row r="35" spans="3:7" ht="19.149999999999999" customHeight="1" x14ac:dyDescent="0.25">
      <c r="C35" s="95" t="s">
        <v>61</v>
      </c>
      <c r="D35" s="95"/>
      <c r="E35" s="95"/>
      <c r="F35" s="109"/>
      <c r="G35" s="109"/>
    </row>
    <row r="36" spans="3:7" ht="27.6" customHeight="1" x14ac:dyDescent="0.25">
      <c r="C36" s="97" t="s">
        <v>62</v>
      </c>
      <c r="D36" s="97"/>
      <c r="E36" s="97"/>
      <c r="F36" s="109"/>
      <c r="G36" s="109"/>
    </row>
    <row r="37" spans="3:7" ht="24" customHeight="1" x14ac:dyDescent="0.25">
      <c r="C37" s="95" t="s">
        <v>63</v>
      </c>
      <c r="D37" s="95"/>
      <c r="E37" s="95"/>
      <c r="F37" s="109"/>
      <c r="G37" s="109"/>
    </row>
    <row r="38" spans="3:7" ht="24" customHeight="1" x14ac:dyDescent="0.25">
      <c r="C38" s="95" t="s">
        <v>64</v>
      </c>
      <c r="D38" s="95"/>
      <c r="E38" s="95"/>
      <c r="F38" s="109"/>
      <c r="G38" s="109"/>
    </row>
    <row r="39" spans="3:7" ht="30" customHeight="1" x14ac:dyDescent="0.25">
      <c r="C39" s="111" t="s">
        <v>109</v>
      </c>
      <c r="D39" s="111"/>
      <c r="E39" s="111"/>
      <c r="F39" s="111"/>
      <c r="G39" s="111"/>
    </row>
    <row r="40" spans="3:7" ht="28.15" customHeight="1" x14ac:dyDescent="0.25">
      <c r="C40" s="110" t="s">
        <v>99</v>
      </c>
      <c r="D40" s="110"/>
      <c r="E40" s="110"/>
      <c r="F40" s="110" t="s">
        <v>100</v>
      </c>
      <c r="G40" s="110"/>
    </row>
    <row r="41" spans="3:7" ht="24" customHeight="1" x14ac:dyDescent="0.25">
      <c r="C41" s="95" t="s">
        <v>101</v>
      </c>
      <c r="D41" s="95"/>
      <c r="E41" s="95"/>
      <c r="F41" s="109"/>
      <c r="G41" s="109"/>
    </row>
    <row r="42" spans="3:7" ht="21.6" customHeight="1" x14ac:dyDescent="0.25">
      <c r="C42" s="95" t="s">
        <v>102</v>
      </c>
      <c r="D42" s="95"/>
      <c r="E42" s="95"/>
      <c r="F42" s="109"/>
      <c r="G42" s="109"/>
    </row>
    <row r="43" spans="3:7" ht="25.9" customHeight="1" x14ac:dyDescent="0.25">
      <c r="C43" s="95" t="s">
        <v>103</v>
      </c>
      <c r="D43" s="95"/>
      <c r="E43" s="95"/>
      <c r="F43" s="109"/>
      <c r="G43" s="109"/>
    </row>
    <row r="44" spans="3:7" ht="25.9" customHeight="1" x14ac:dyDescent="0.25">
      <c r="C44" s="95" t="s">
        <v>104</v>
      </c>
      <c r="D44" s="95"/>
      <c r="E44" s="95"/>
      <c r="F44" s="109"/>
      <c r="G44" s="109"/>
    </row>
    <row r="45" spans="3:7" ht="25.9" customHeight="1" x14ac:dyDescent="0.25">
      <c r="C45" s="95" t="s">
        <v>105</v>
      </c>
      <c r="D45" s="95"/>
      <c r="E45" s="95"/>
      <c r="F45" s="107"/>
      <c r="G45" s="108"/>
    </row>
    <row r="46" spans="3:7" ht="29.45" customHeight="1" x14ac:dyDescent="0.25">
      <c r="C46" s="167" t="s">
        <v>65</v>
      </c>
      <c r="D46" s="168"/>
      <c r="E46" s="168"/>
      <c r="F46" s="168"/>
      <c r="G46" s="168"/>
    </row>
    <row r="47" spans="3:7" ht="100.15" customHeight="1" x14ac:dyDescent="0.25">
      <c r="C47" s="166" t="s">
        <v>108</v>
      </c>
      <c r="D47" s="166"/>
      <c r="E47" s="166"/>
      <c r="F47" s="166"/>
      <c r="G47" s="166"/>
    </row>
    <row r="48" spans="3:7" ht="26.45" customHeight="1" x14ac:dyDescent="0.25">
      <c r="C48" s="28"/>
      <c r="D48" s="28"/>
      <c r="E48" s="28"/>
      <c r="F48" s="20"/>
    </row>
    <row r="49" spans="3:8" ht="30" customHeight="1" x14ac:dyDescent="0.25">
      <c r="C49" s="138" t="s">
        <v>66</v>
      </c>
      <c r="D49" s="139"/>
      <c r="E49" s="21" t="s">
        <v>72</v>
      </c>
      <c r="F49" s="138" t="s">
        <v>158</v>
      </c>
      <c r="G49" s="139"/>
    </row>
    <row r="50" spans="3:8" ht="20.45" customHeight="1" x14ac:dyDescent="0.25">
      <c r="C50" s="140" t="s">
        <v>67</v>
      </c>
      <c r="D50" s="140"/>
      <c r="E50" s="27" t="s">
        <v>68</v>
      </c>
      <c r="F50" s="26" t="s">
        <v>69</v>
      </c>
      <c r="G50" s="26" t="s">
        <v>69</v>
      </c>
    </row>
    <row r="51" spans="3:8" ht="20.45" customHeight="1" x14ac:dyDescent="0.25">
      <c r="C51" s="96" t="s">
        <v>70</v>
      </c>
      <c r="D51" s="96"/>
      <c r="E51" s="27" t="s">
        <v>68</v>
      </c>
      <c r="F51" s="27" t="s">
        <v>68</v>
      </c>
      <c r="G51" s="27" t="s">
        <v>69</v>
      </c>
    </row>
    <row r="52" spans="3:8" ht="22.9" customHeight="1" x14ac:dyDescent="0.25">
      <c r="C52" s="103" t="s">
        <v>71</v>
      </c>
      <c r="D52" s="103"/>
      <c r="E52" s="27" t="s">
        <v>68</v>
      </c>
      <c r="F52" s="27" t="s">
        <v>68</v>
      </c>
      <c r="G52" s="27" t="s">
        <v>68</v>
      </c>
    </row>
    <row r="53" spans="3:8" ht="15" customHeight="1" x14ac:dyDescent="0.25">
      <c r="C53" s="20"/>
      <c r="D53" s="20"/>
      <c r="E53" s="19"/>
      <c r="F53" s="19"/>
    </row>
    <row r="54" spans="3:8" ht="84" customHeight="1" x14ac:dyDescent="0.25">
      <c r="C54" s="160" t="s">
        <v>185</v>
      </c>
      <c r="D54" s="160"/>
      <c r="E54" s="160"/>
      <c r="F54" s="160"/>
      <c r="G54" s="160"/>
      <c r="H54" s="17"/>
    </row>
    <row r="55" spans="3:8" ht="27" customHeight="1" x14ac:dyDescent="0.25">
      <c r="C55" s="88" t="s">
        <v>107</v>
      </c>
      <c r="D55" s="88"/>
      <c r="E55" s="89" t="s">
        <v>186</v>
      </c>
      <c r="F55" s="91" t="s">
        <v>19</v>
      </c>
      <c r="G55" s="86"/>
    </row>
    <row r="56" spans="3:8" ht="31.9" customHeight="1" x14ac:dyDescent="0.25">
      <c r="C56" s="74" t="s">
        <v>106</v>
      </c>
      <c r="D56" s="74"/>
      <c r="E56" s="90" t="s">
        <v>187</v>
      </c>
      <c r="F56" s="73" t="s">
        <v>19</v>
      </c>
      <c r="G56" s="20"/>
    </row>
    <row r="57" spans="3:8" ht="13.9" customHeight="1" x14ac:dyDescent="0.25">
      <c r="C57" s="74"/>
      <c r="D57" s="74"/>
      <c r="E57" s="87"/>
      <c r="F57" s="20"/>
      <c r="G57" s="20"/>
    </row>
    <row r="58" spans="3:8" ht="8.4499999999999993" customHeight="1" x14ac:dyDescent="0.25">
      <c r="C58" s="74"/>
      <c r="D58" s="74"/>
      <c r="E58" s="87"/>
      <c r="F58" s="20"/>
      <c r="G58" s="20"/>
    </row>
    <row r="59" spans="3:8" ht="8.4499999999999993" customHeight="1" x14ac:dyDescent="0.25">
      <c r="D59" s="16"/>
      <c r="E59" s="15"/>
    </row>
    <row r="60" spans="3:8" ht="29.45" customHeight="1" x14ac:dyDescent="0.25">
      <c r="C60" s="105" t="s">
        <v>200</v>
      </c>
      <c r="D60" s="106"/>
      <c r="E60" s="105" t="s">
        <v>27</v>
      </c>
      <c r="F60" s="106"/>
    </row>
    <row r="61" spans="3:8" ht="26.45" customHeight="1" x14ac:dyDescent="0.25">
      <c r="C61" s="99" t="s">
        <v>24</v>
      </c>
      <c r="D61" s="99"/>
      <c r="E61" s="107">
        <v>0</v>
      </c>
      <c r="F61" s="108"/>
    </row>
    <row r="62" spans="3:8" ht="29.45" customHeight="1" x14ac:dyDescent="0.25">
      <c r="C62" s="99" t="s">
        <v>35</v>
      </c>
      <c r="D62" s="99"/>
      <c r="E62" s="107">
        <v>0</v>
      </c>
      <c r="F62" s="108"/>
    </row>
    <row r="63" spans="3:8" ht="24" customHeight="1" x14ac:dyDescent="0.25">
      <c r="C63" s="99" t="s">
        <v>23</v>
      </c>
      <c r="D63" s="99"/>
      <c r="E63" s="109">
        <v>0</v>
      </c>
      <c r="F63" s="109"/>
    </row>
    <row r="64" spans="3:8" ht="26.45" customHeight="1" x14ac:dyDescent="0.25">
      <c r="C64" s="99" t="s">
        <v>34</v>
      </c>
      <c r="D64" s="99"/>
      <c r="E64" s="109">
        <v>0</v>
      </c>
      <c r="F64" s="109"/>
    </row>
    <row r="65" spans="1:8" ht="24" customHeight="1" x14ac:dyDescent="0.25">
      <c r="A65" s="56"/>
      <c r="B65" s="56"/>
      <c r="C65" s="57"/>
      <c r="D65" s="57"/>
      <c r="E65" s="58"/>
      <c r="F65" s="58"/>
      <c r="G65" s="56"/>
    </row>
    <row r="66" spans="1:8" ht="31.15" customHeight="1" x14ac:dyDescent="0.25">
      <c r="C66" s="99" t="s">
        <v>36</v>
      </c>
      <c r="D66" s="99"/>
      <c r="E66" s="62">
        <v>5</v>
      </c>
      <c r="F66" s="59" t="s">
        <v>172</v>
      </c>
    </row>
    <row r="67" spans="1:8" ht="24" customHeight="1" x14ac:dyDescent="0.25">
      <c r="C67" s="99" t="s">
        <v>37</v>
      </c>
      <c r="D67" s="99"/>
      <c r="E67" s="62">
        <v>860000</v>
      </c>
      <c r="F67" s="70">
        <f>E66*100000/E67</f>
        <v>0.58139534883720934</v>
      </c>
    </row>
    <row r="68" spans="1:8" ht="27" customHeight="1" x14ac:dyDescent="0.25">
      <c r="C68" s="222" t="s">
        <v>155</v>
      </c>
      <c r="D68" s="222"/>
      <c r="E68" s="104">
        <f>IF('HSE Kvalifikacioni Upitnik'!F67&lt;=1,Sheet4!K1,IF('HSE Kvalifikacioni Upitnik'!F67&lt;=2,Sheet4!K2,IF('HSE Kvalifikacioni Upitnik'!F67&gt;2,Sheet4!K3)))</f>
        <v>20</v>
      </c>
      <c r="F68" s="104"/>
    </row>
    <row r="69" spans="1:8" ht="16.149999999999999" customHeight="1" x14ac:dyDescent="0.25">
      <c r="C69" s="141"/>
      <c r="D69" s="142"/>
      <c r="E69" s="142"/>
      <c r="F69" s="142"/>
      <c r="G69" s="142"/>
    </row>
    <row r="70" spans="1:8" ht="20.45" customHeight="1" x14ac:dyDescent="0.25">
      <c r="C70" s="210" t="s">
        <v>143</v>
      </c>
      <c r="D70" s="211"/>
      <c r="E70" s="211"/>
      <c r="F70" s="211"/>
      <c r="G70" s="211"/>
      <c r="H70" s="212"/>
    </row>
    <row r="71" spans="1:8" ht="31.9" customHeight="1" x14ac:dyDescent="0.25">
      <c r="C71" s="161" t="s">
        <v>0</v>
      </c>
      <c r="D71" s="161"/>
    </row>
    <row r="72" spans="1:8" ht="29.45" customHeight="1" x14ac:dyDescent="0.25">
      <c r="C72" s="147" t="s">
        <v>74</v>
      </c>
      <c r="D72" s="148"/>
      <c r="E72" s="148"/>
      <c r="F72" s="148"/>
      <c r="G72" s="149"/>
      <c r="H72" s="38" t="s">
        <v>147</v>
      </c>
    </row>
    <row r="73" spans="1:8" ht="21" customHeight="1" x14ac:dyDescent="0.25">
      <c r="C73" s="162" t="s">
        <v>110</v>
      </c>
      <c r="D73" s="163"/>
      <c r="E73" s="29" t="s">
        <v>1</v>
      </c>
      <c r="F73" s="138" t="s">
        <v>73</v>
      </c>
      <c r="G73" s="139"/>
      <c r="H73" s="39"/>
    </row>
    <row r="74" spans="1:8" ht="44.45" customHeight="1" x14ac:dyDescent="0.25">
      <c r="C74" s="30" t="s">
        <v>2</v>
      </c>
      <c r="D74" s="31" t="s">
        <v>3</v>
      </c>
      <c r="E74" s="63" t="s">
        <v>19</v>
      </c>
      <c r="F74" s="101" t="s">
        <v>75</v>
      </c>
      <c r="G74" s="101"/>
      <c r="H74" s="64"/>
    </row>
    <row r="75" spans="1:8" ht="74.45" customHeight="1" x14ac:dyDescent="0.25">
      <c r="C75" s="30" t="s">
        <v>4</v>
      </c>
      <c r="D75" s="31" t="s">
        <v>188</v>
      </c>
      <c r="E75" s="63" t="s">
        <v>19</v>
      </c>
      <c r="F75" s="101" t="s">
        <v>190</v>
      </c>
      <c r="G75" s="101"/>
      <c r="H75" s="64"/>
    </row>
    <row r="76" spans="1:8" ht="62.45" customHeight="1" x14ac:dyDescent="0.25">
      <c r="C76" s="30" t="s">
        <v>5</v>
      </c>
      <c r="D76" s="31" t="s">
        <v>189</v>
      </c>
      <c r="E76" s="63" t="s">
        <v>19</v>
      </c>
      <c r="F76" s="101" t="s">
        <v>193</v>
      </c>
      <c r="G76" s="101"/>
      <c r="H76" s="64"/>
    </row>
    <row r="77" spans="1:8" ht="33.6" customHeight="1" x14ac:dyDescent="0.25">
      <c r="C77" s="30" t="s">
        <v>6</v>
      </c>
      <c r="D77" s="31" t="s">
        <v>8</v>
      </c>
      <c r="E77" s="63" t="s">
        <v>19</v>
      </c>
      <c r="F77" s="101" t="s">
        <v>76</v>
      </c>
      <c r="G77" s="101"/>
      <c r="H77" s="64"/>
    </row>
    <row r="78" spans="1:8" ht="42.6" customHeight="1" x14ac:dyDescent="0.25">
      <c r="C78" s="30" t="s">
        <v>7</v>
      </c>
      <c r="D78" s="31" t="s">
        <v>9</v>
      </c>
      <c r="E78" s="63" t="s">
        <v>19</v>
      </c>
      <c r="F78" s="101" t="s">
        <v>77</v>
      </c>
      <c r="G78" s="101"/>
      <c r="H78" s="64"/>
    </row>
    <row r="79" spans="1:8" ht="33" customHeight="1" x14ac:dyDescent="0.25">
      <c r="C79" s="30" t="s">
        <v>173</v>
      </c>
      <c r="D79" s="60" t="s">
        <v>15</v>
      </c>
      <c r="E79" s="63" t="s">
        <v>19</v>
      </c>
      <c r="F79" s="218" t="s">
        <v>96</v>
      </c>
      <c r="G79" s="219"/>
      <c r="H79" s="64"/>
    </row>
    <row r="80" spans="1:8" ht="39" customHeight="1" x14ac:dyDescent="0.25">
      <c r="C80" s="30" t="s">
        <v>174</v>
      </c>
      <c r="D80" s="60" t="s">
        <v>194</v>
      </c>
      <c r="E80" s="63" t="s">
        <v>19</v>
      </c>
      <c r="F80" s="218" t="s">
        <v>201</v>
      </c>
      <c r="G80" s="219"/>
      <c r="H80" s="64"/>
    </row>
    <row r="81" spans="3:11" ht="33" customHeight="1" x14ac:dyDescent="0.25">
      <c r="C81" s="30" t="s">
        <v>175</v>
      </c>
      <c r="D81" s="60" t="s">
        <v>16</v>
      </c>
      <c r="E81" s="63" t="s">
        <v>19</v>
      </c>
      <c r="F81" s="218" t="s">
        <v>97</v>
      </c>
      <c r="G81" s="219"/>
      <c r="H81" s="64"/>
    </row>
    <row r="82" spans="3:11" ht="33" customHeight="1" x14ac:dyDescent="0.25">
      <c r="C82" s="30" t="s">
        <v>176</v>
      </c>
      <c r="D82" s="60" t="s">
        <v>17</v>
      </c>
      <c r="E82" s="63" t="s">
        <v>19</v>
      </c>
      <c r="F82" s="218" t="s">
        <v>98</v>
      </c>
      <c r="G82" s="219"/>
      <c r="H82" s="64"/>
    </row>
    <row r="83" spans="3:11" ht="26.45" customHeight="1" x14ac:dyDescent="0.25">
      <c r="C83" s="186" t="s">
        <v>148</v>
      </c>
      <c r="D83" s="187"/>
      <c r="E83" s="37">
        <f>IF(Sheet3!A1&lt;9,Sheet2!D4,IF(Sheet3!A1=9,Sheet2!D2))</f>
        <v>50</v>
      </c>
      <c r="F83" s="114"/>
      <c r="G83" s="114"/>
      <c r="H83" s="114"/>
    </row>
    <row r="84" spans="3:11" ht="28.15" customHeight="1" x14ac:dyDescent="0.25">
      <c r="C84" s="147" t="s">
        <v>171</v>
      </c>
      <c r="D84" s="151"/>
      <c r="E84" s="151"/>
      <c r="F84" s="152"/>
      <c r="G84" s="153"/>
      <c r="H84" s="38" t="s">
        <v>147</v>
      </c>
    </row>
    <row r="85" spans="3:11" ht="21.6" customHeight="1" x14ac:dyDescent="0.25">
      <c r="C85" s="162" t="s">
        <v>110</v>
      </c>
      <c r="D85" s="163"/>
      <c r="E85" s="29" t="s">
        <v>1</v>
      </c>
      <c r="F85" s="102" t="s">
        <v>73</v>
      </c>
      <c r="G85" s="102"/>
      <c r="H85" s="39"/>
      <c r="I85" s="55"/>
      <c r="J85" s="45"/>
      <c r="K85" s="45">
        <f>SUM(I90:I92)</f>
        <v>24.990000000000002</v>
      </c>
    </row>
    <row r="86" spans="3:11" ht="36" customHeight="1" x14ac:dyDescent="0.25">
      <c r="C86" s="32">
        <v>6</v>
      </c>
      <c r="D86" s="42" t="s">
        <v>79</v>
      </c>
      <c r="E86" s="65" t="s">
        <v>19</v>
      </c>
      <c r="F86" s="101" t="s">
        <v>86</v>
      </c>
      <c r="G86" s="101"/>
      <c r="H86" s="64"/>
      <c r="I86" s="45">
        <f>IF('HSE Kvalifikacioni Upitnik'!E86="Да",6.25,0)</f>
        <v>6.25</v>
      </c>
      <c r="J86" s="45"/>
      <c r="K86" s="45">
        <f>SUM(I86:I89)</f>
        <v>25</v>
      </c>
    </row>
    <row r="87" spans="3:11" ht="43.15" customHeight="1" x14ac:dyDescent="0.25">
      <c r="C87" s="32">
        <v>7</v>
      </c>
      <c r="D87" s="43" t="s">
        <v>78</v>
      </c>
      <c r="E87" s="65" t="s">
        <v>19</v>
      </c>
      <c r="F87" s="101" t="s">
        <v>87</v>
      </c>
      <c r="G87" s="101"/>
      <c r="H87" s="64"/>
      <c r="I87" s="45">
        <f>IF('HSE Kvalifikacioni Upitnik'!E87="Да",6.25,0)</f>
        <v>6.25</v>
      </c>
      <c r="J87" s="45"/>
      <c r="K87" s="45"/>
    </row>
    <row r="88" spans="3:11" ht="36" customHeight="1" x14ac:dyDescent="0.25">
      <c r="C88" s="32">
        <v>8</v>
      </c>
      <c r="D88" s="43" t="s">
        <v>11</v>
      </c>
      <c r="E88" s="65" t="s">
        <v>19</v>
      </c>
      <c r="F88" s="101" t="s">
        <v>89</v>
      </c>
      <c r="G88" s="101"/>
      <c r="H88" s="64"/>
      <c r="I88" s="45">
        <f>IF('HSE Kvalifikacioni Upitnik'!E88="Да",6.25,0)</f>
        <v>6.25</v>
      </c>
      <c r="J88" s="45"/>
      <c r="K88" s="45"/>
    </row>
    <row r="89" spans="3:11" ht="52.15" customHeight="1" x14ac:dyDescent="0.25">
      <c r="C89" s="32">
        <v>9</v>
      </c>
      <c r="D89" s="43" t="s">
        <v>12</v>
      </c>
      <c r="E89" s="65" t="s">
        <v>19</v>
      </c>
      <c r="F89" s="101" t="s">
        <v>91</v>
      </c>
      <c r="G89" s="101"/>
      <c r="H89" s="64"/>
      <c r="I89" s="45">
        <f>IF('HSE Kvalifikacioni Upitnik'!E89="Да",6.25,0)</f>
        <v>6.25</v>
      </c>
      <c r="J89" s="45"/>
      <c r="K89" s="45"/>
    </row>
    <row r="90" spans="3:11" ht="32.450000000000003" customHeight="1" x14ac:dyDescent="0.25">
      <c r="C90" s="32">
        <v>10</v>
      </c>
      <c r="D90" s="41" t="s">
        <v>13</v>
      </c>
      <c r="E90" s="66" t="s">
        <v>19</v>
      </c>
      <c r="F90" s="150" t="s">
        <v>94</v>
      </c>
      <c r="G90" s="150"/>
      <c r="H90" s="64"/>
      <c r="I90" s="45">
        <f>IF('HSE Kvalifikacioni Upitnik'!E90="Да",8.33,0)</f>
        <v>8.33</v>
      </c>
      <c r="J90" s="45"/>
      <c r="K90" s="45"/>
    </row>
    <row r="91" spans="3:11" ht="34.9" customHeight="1" x14ac:dyDescent="0.25">
      <c r="C91" s="32">
        <v>11</v>
      </c>
      <c r="D91" s="41" t="s">
        <v>10</v>
      </c>
      <c r="E91" s="66" t="s">
        <v>19</v>
      </c>
      <c r="F91" s="150" t="s">
        <v>88</v>
      </c>
      <c r="G91" s="150"/>
      <c r="H91" s="64"/>
      <c r="I91" s="45">
        <f>IF('HSE Kvalifikacioni Upitnik'!E91="Да",8.33,0)</f>
        <v>8.33</v>
      </c>
      <c r="J91" s="45"/>
      <c r="K91" s="45"/>
    </row>
    <row r="92" spans="3:11" ht="40.15" customHeight="1" x14ac:dyDescent="0.25">
      <c r="C92" s="32">
        <v>12</v>
      </c>
      <c r="D92" s="41" t="s">
        <v>14</v>
      </c>
      <c r="E92" s="66" t="s">
        <v>19</v>
      </c>
      <c r="F92" s="150" t="s">
        <v>95</v>
      </c>
      <c r="G92" s="150"/>
      <c r="H92" s="64"/>
      <c r="I92" s="45">
        <f>IF('HSE Kvalifikacioni Upitnik'!E92="Да",8.33,0)</f>
        <v>8.33</v>
      </c>
      <c r="J92" s="45"/>
      <c r="K92" s="45"/>
    </row>
    <row r="93" spans="3:11" ht="33.6" customHeight="1" x14ac:dyDescent="0.25">
      <c r="C93" s="32">
        <v>13</v>
      </c>
      <c r="D93" s="92" t="s">
        <v>197</v>
      </c>
      <c r="E93" s="93" t="s">
        <v>20</v>
      </c>
      <c r="F93" s="154" t="s">
        <v>198</v>
      </c>
      <c r="G93" s="155"/>
      <c r="H93" s="64"/>
      <c r="I93" s="45">
        <f>IF('HSE Kvalifikacioni Upitnik'!E93="Да",5,0)</f>
        <v>0</v>
      </c>
      <c r="J93" s="45"/>
      <c r="K93" s="45"/>
    </row>
    <row r="94" spans="3:11" ht="33" customHeight="1" x14ac:dyDescent="0.25">
      <c r="C94" s="32">
        <v>14</v>
      </c>
      <c r="D94" s="31" t="s">
        <v>82</v>
      </c>
      <c r="E94" s="63" t="s">
        <v>20</v>
      </c>
      <c r="F94" s="189" t="s">
        <v>93</v>
      </c>
      <c r="G94" s="190"/>
      <c r="H94" s="64"/>
      <c r="I94" s="45">
        <f>IF('HSE Kvalifikacioni Upitnik'!E94="Да",5,0)</f>
        <v>0</v>
      </c>
      <c r="J94" s="45"/>
      <c r="K94" s="49" t="s">
        <v>166</v>
      </c>
    </row>
    <row r="95" spans="3:11" ht="45" customHeight="1" x14ac:dyDescent="0.25">
      <c r="C95" s="32">
        <v>15</v>
      </c>
      <c r="D95" s="31" t="s">
        <v>80</v>
      </c>
      <c r="E95" s="63" t="s">
        <v>20</v>
      </c>
      <c r="F95" s="101" t="s">
        <v>90</v>
      </c>
      <c r="G95" s="101"/>
      <c r="H95" s="64"/>
      <c r="I95" s="45">
        <f>IF('HSE Kvalifikacioni Upitnik'!E95="Да",5,0)</f>
        <v>0</v>
      </c>
      <c r="J95" s="45"/>
      <c r="K95" s="49" t="s">
        <v>165</v>
      </c>
    </row>
    <row r="96" spans="3:11" ht="40.9" customHeight="1" x14ac:dyDescent="0.25">
      <c r="C96" s="32">
        <v>16</v>
      </c>
      <c r="D96" s="31" t="s">
        <v>81</v>
      </c>
      <c r="E96" s="63" t="s">
        <v>19</v>
      </c>
      <c r="F96" s="150" t="s">
        <v>92</v>
      </c>
      <c r="G96" s="150"/>
      <c r="H96" s="64"/>
      <c r="I96" s="45">
        <f>IF('HSE Kvalifikacioni Upitnik'!E96="Да",5,0)</f>
        <v>5</v>
      </c>
      <c r="J96" s="45"/>
      <c r="K96" s="45"/>
    </row>
    <row r="97" spans="3:11" ht="46.9" customHeight="1" x14ac:dyDescent="0.25">
      <c r="C97" s="32">
        <v>17</v>
      </c>
      <c r="D97" s="31" t="s">
        <v>83</v>
      </c>
      <c r="E97" s="63" t="s">
        <v>19</v>
      </c>
      <c r="F97" s="203" t="s">
        <v>202</v>
      </c>
      <c r="G97" s="203"/>
      <c r="H97" s="64"/>
      <c r="I97" s="45">
        <f>IF('HSE Kvalifikacioni Upitnik'!E97="Да",5,0)</f>
        <v>5</v>
      </c>
      <c r="J97" s="45"/>
      <c r="K97" s="45"/>
    </row>
    <row r="98" spans="3:11" ht="33" customHeight="1" x14ac:dyDescent="0.25">
      <c r="C98" s="32">
        <v>18</v>
      </c>
      <c r="D98" s="31" t="s">
        <v>84</v>
      </c>
      <c r="E98" s="63" t="s">
        <v>20</v>
      </c>
      <c r="F98" s="150" t="s">
        <v>195</v>
      </c>
      <c r="G98" s="150"/>
      <c r="H98" s="64"/>
      <c r="I98" s="45">
        <f>IF('HSE Kvalifikacioni Upitnik'!E98="Да",5,0)</f>
        <v>0</v>
      </c>
      <c r="J98" s="45"/>
      <c r="K98" s="45"/>
    </row>
    <row r="99" spans="3:11" ht="39.6" customHeight="1" x14ac:dyDescent="0.25">
      <c r="C99" s="32">
        <v>19</v>
      </c>
      <c r="D99" s="92" t="s">
        <v>203</v>
      </c>
      <c r="E99" s="67" t="s">
        <v>20</v>
      </c>
      <c r="F99" s="150" t="s">
        <v>196</v>
      </c>
      <c r="G99" s="150"/>
      <c r="H99" s="64"/>
      <c r="I99" s="45">
        <f>IF('HSE Kvalifikacioni Upitnik'!E99="Да",5,0)</f>
        <v>0</v>
      </c>
      <c r="J99" s="45"/>
      <c r="K99" s="45"/>
    </row>
    <row r="100" spans="3:11" ht="39.6" hidden="1" customHeight="1" x14ac:dyDescent="0.25">
      <c r="C100" s="52" t="s">
        <v>160</v>
      </c>
      <c r="D100" s="46" t="str">
        <f>IF(AND(K86&lt;25,K85&lt;=24.99),Sheet5!B1,K94)</f>
        <v>Уколико је извођач квалификован за умерен ниво ризика аутоматски је квалификован за активности ниског ризика.</v>
      </c>
      <c r="E100" s="191">
        <f>SUM(I86:I99)+E83</f>
        <v>109.99</v>
      </c>
      <c r="F100" s="194" t="s">
        <v>170</v>
      </c>
      <c r="G100" s="195"/>
      <c r="H100" s="196"/>
      <c r="I100" s="45"/>
      <c r="J100" s="45"/>
      <c r="K100" s="45"/>
    </row>
    <row r="101" spans="3:11" ht="46.9" hidden="1" customHeight="1" x14ac:dyDescent="0.25">
      <c r="C101" s="53" t="s">
        <v>161</v>
      </c>
      <c r="D101" s="46" t="str">
        <f>IF(AND(K86=25,K85&lt;24.99),Sheet5!B2,K95)</f>
        <v>Уколико је извођач квалификован за висок ниво ризика аутоматски је квалификован за активности умереног и ниског ризика.</v>
      </c>
      <c r="E101" s="192"/>
      <c r="F101" s="197"/>
      <c r="G101" s="198"/>
      <c r="H101" s="199"/>
      <c r="I101" s="45"/>
      <c r="J101" s="45"/>
      <c r="K101" s="45"/>
    </row>
    <row r="102" spans="3:11" ht="48.6" hidden="1" customHeight="1" x14ac:dyDescent="0.25">
      <c r="C102" s="54" t="s">
        <v>162</v>
      </c>
      <c r="D102" s="46" t="str">
        <f>IF(AND(K86=25,K85=24.99),Sheet5!B3,K94)</f>
        <v>Извођач је квалификован за активности високог ризика</v>
      </c>
      <c r="E102" s="193"/>
      <c r="F102" s="200"/>
      <c r="G102" s="201"/>
      <c r="H102" s="202"/>
      <c r="I102" s="45"/>
      <c r="J102" s="45"/>
      <c r="K102" s="45"/>
    </row>
    <row r="103" spans="3:11" ht="70.150000000000006" customHeight="1" x14ac:dyDescent="0.25">
      <c r="C103" s="216" t="s">
        <v>149</v>
      </c>
      <c r="D103" s="216"/>
      <c r="E103" s="72">
        <f>IF('Ocena HSE Kvalifik. upitnika'!C32="Извођач је квалификован",'HSE Kvalifikacioni Upitnik'!E100+E68, 0)</f>
        <v>129.99</v>
      </c>
      <c r="F103" s="185" t="s">
        <v>168</v>
      </c>
      <c r="G103" s="185"/>
      <c r="H103" s="185"/>
      <c r="I103" s="45"/>
      <c r="J103" s="45"/>
      <c r="K103" s="45"/>
    </row>
    <row r="104" spans="3:11" x14ac:dyDescent="0.25">
      <c r="D104" s="3"/>
    </row>
    <row r="105" spans="3:11" ht="40.15" customHeight="1" x14ac:dyDescent="0.25">
      <c r="C105" s="215" t="s">
        <v>169</v>
      </c>
      <c r="D105" s="215"/>
      <c r="E105" s="215"/>
      <c r="F105" s="215"/>
      <c r="G105" s="215"/>
      <c r="H105" s="215"/>
    </row>
    <row r="106" spans="3:11" ht="29.45" customHeight="1" x14ac:dyDescent="0.25">
      <c r="C106" s="126" t="s">
        <v>111</v>
      </c>
      <c r="D106" s="127"/>
      <c r="E106" s="127"/>
      <c r="F106" s="127"/>
      <c r="G106" s="206"/>
    </row>
    <row r="107" spans="3:11" ht="45.6" customHeight="1" x14ac:dyDescent="0.25">
      <c r="C107" s="207" t="s">
        <v>112</v>
      </c>
      <c r="D107" s="208"/>
      <c r="E107" s="208"/>
      <c r="F107" s="208"/>
      <c r="G107" s="209"/>
    </row>
    <row r="108" spans="3:11" ht="32.450000000000003" customHeight="1" x14ac:dyDescent="0.25">
      <c r="C108" s="210" t="s">
        <v>113</v>
      </c>
      <c r="D108" s="211"/>
      <c r="E108" s="212"/>
      <c r="F108" s="188" t="s">
        <v>114</v>
      </c>
      <c r="G108" s="188"/>
    </row>
    <row r="109" spans="3:11" ht="15" customHeight="1" x14ac:dyDescent="0.25">
      <c r="C109" s="33">
        <v>1</v>
      </c>
      <c r="D109" s="213"/>
      <c r="E109" s="214"/>
      <c r="F109" s="125" t="s">
        <v>19</v>
      </c>
      <c r="G109" s="125"/>
    </row>
    <row r="110" spans="3:11" ht="15" customHeight="1" x14ac:dyDescent="0.25">
      <c r="C110" s="33">
        <v>2</v>
      </c>
      <c r="D110" s="213"/>
      <c r="E110" s="214"/>
      <c r="F110" s="125" t="s">
        <v>19</v>
      </c>
      <c r="G110" s="125"/>
    </row>
    <row r="111" spans="3:11" ht="18.600000000000001" customHeight="1" x14ac:dyDescent="0.25">
      <c r="C111" s="33">
        <v>3</v>
      </c>
      <c r="D111" s="204"/>
      <c r="E111" s="205"/>
      <c r="F111" s="125" t="s">
        <v>19</v>
      </c>
      <c r="G111" s="125"/>
    </row>
    <row r="112" spans="3:11" ht="18.600000000000001" customHeight="1" x14ac:dyDescent="0.25">
      <c r="C112" s="33">
        <v>4</v>
      </c>
      <c r="D112" s="204"/>
      <c r="E112" s="205"/>
      <c r="F112" s="125" t="s">
        <v>20</v>
      </c>
      <c r="G112" s="125"/>
    </row>
    <row r="113" spans="3:7" ht="27.6" customHeight="1" x14ac:dyDescent="0.25">
      <c r="C113" s="126" t="s">
        <v>115</v>
      </c>
      <c r="D113" s="127"/>
      <c r="E113" s="127"/>
      <c r="F113" s="127"/>
      <c r="G113" s="127"/>
    </row>
    <row r="114" spans="3:7" ht="18.600000000000001" customHeight="1" x14ac:dyDescent="0.25">
      <c r="C114" s="128" t="s">
        <v>117</v>
      </c>
      <c r="D114" s="129"/>
      <c r="E114" s="130"/>
      <c r="F114" s="162" t="s">
        <v>118</v>
      </c>
      <c r="G114" s="162"/>
    </row>
    <row r="115" spans="3:7" ht="18.600000000000001" customHeight="1" x14ac:dyDescent="0.25">
      <c r="C115" s="61">
        <v>1</v>
      </c>
      <c r="D115" s="131" t="s">
        <v>116</v>
      </c>
      <c r="E115" s="132"/>
      <c r="F115" s="100"/>
      <c r="G115" s="100"/>
    </row>
    <row r="116" spans="3:7" ht="18.600000000000001" customHeight="1" x14ac:dyDescent="0.25">
      <c r="C116" s="61">
        <v>2</v>
      </c>
      <c r="D116" s="131" t="s">
        <v>119</v>
      </c>
      <c r="E116" s="132"/>
      <c r="F116" s="100"/>
      <c r="G116" s="100"/>
    </row>
    <row r="117" spans="3:7" ht="18.600000000000001" customHeight="1" x14ac:dyDescent="0.25">
      <c r="C117" s="133" t="s">
        <v>117</v>
      </c>
      <c r="D117" s="134"/>
      <c r="E117" s="135"/>
      <c r="F117" s="157" t="s">
        <v>120</v>
      </c>
      <c r="G117" s="157"/>
    </row>
    <row r="118" spans="3:7" ht="19.899999999999999" customHeight="1" x14ac:dyDescent="0.25">
      <c r="C118" s="61">
        <v>1</v>
      </c>
      <c r="D118" s="131" t="s">
        <v>121</v>
      </c>
      <c r="E118" s="132"/>
      <c r="F118" s="100"/>
      <c r="G118" s="100"/>
    </row>
    <row r="119" spans="3:7" ht="27" customHeight="1" x14ac:dyDescent="0.25">
      <c r="C119" s="107" t="s">
        <v>122</v>
      </c>
      <c r="D119" s="184"/>
      <c r="E119" s="108"/>
      <c r="F119" s="157" t="s">
        <v>120</v>
      </c>
      <c r="G119" s="157"/>
    </row>
    <row r="120" spans="3:7" ht="19.149999999999999" customHeight="1" x14ac:dyDescent="0.25">
      <c r="C120" s="22">
        <v>1</v>
      </c>
      <c r="D120" s="173" t="s">
        <v>146</v>
      </c>
      <c r="E120" s="174"/>
      <c r="F120" s="100"/>
      <c r="G120" s="100"/>
    </row>
    <row r="121" spans="3:7" ht="20.45" customHeight="1" x14ac:dyDescent="0.25">
      <c r="C121" s="22">
        <v>2</v>
      </c>
      <c r="D121" s="173" t="s">
        <v>146</v>
      </c>
      <c r="E121" s="174"/>
      <c r="F121" s="100"/>
      <c r="G121" s="100"/>
    </row>
    <row r="122" spans="3:7" ht="22.15" customHeight="1" x14ac:dyDescent="0.25">
      <c r="C122" s="22">
        <v>3</v>
      </c>
      <c r="D122" s="173" t="s">
        <v>146</v>
      </c>
      <c r="E122" s="174"/>
      <c r="F122" s="100"/>
      <c r="G122" s="100"/>
    </row>
    <row r="123" spans="3:7" ht="17.45" customHeight="1" x14ac:dyDescent="0.25">
      <c r="C123" s="22">
        <v>4</v>
      </c>
      <c r="D123" s="173" t="s">
        <v>146</v>
      </c>
      <c r="E123" s="174"/>
      <c r="F123" s="100"/>
      <c r="G123" s="100"/>
    </row>
    <row r="124" spans="3:7" ht="19.149999999999999" customHeight="1" x14ac:dyDescent="0.25">
      <c r="C124" s="22">
        <v>5</v>
      </c>
      <c r="D124" s="173" t="s">
        <v>146</v>
      </c>
      <c r="E124" s="174"/>
      <c r="F124" s="100"/>
      <c r="G124" s="100"/>
    </row>
    <row r="125" spans="3:7" ht="24.6" customHeight="1" x14ac:dyDescent="0.25">
      <c r="C125" s="175" t="s">
        <v>123</v>
      </c>
      <c r="D125" s="176"/>
      <c r="E125" s="177"/>
      <c r="F125" s="157" t="s">
        <v>125</v>
      </c>
      <c r="G125" s="157"/>
    </row>
    <row r="126" spans="3:7" ht="25.9" customHeight="1" x14ac:dyDescent="0.25">
      <c r="C126" s="178" t="s">
        <v>124</v>
      </c>
      <c r="D126" s="179"/>
      <c r="E126" s="180"/>
      <c r="F126" s="100"/>
      <c r="G126" s="100"/>
    </row>
    <row r="127" spans="3:7" ht="26.45" customHeight="1" x14ac:dyDescent="0.25">
      <c r="C127" s="181" t="s">
        <v>126</v>
      </c>
      <c r="D127" s="182"/>
      <c r="E127" s="182"/>
      <c r="F127" s="182"/>
      <c r="G127" s="183"/>
    </row>
    <row r="128" spans="3:7" ht="19.149999999999999" customHeight="1" x14ac:dyDescent="0.25">
      <c r="C128" s="22">
        <v>1</v>
      </c>
      <c r="D128" s="131" t="s">
        <v>132</v>
      </c>
      <c r="E128" s="172"/>
      <c r="F128" s="172"/>
      <c r="G128" s="132"/>
    </row>
    <row r="129" spans="3:8" ht="20.45" customHeight="1" x14ac:dyDescent="0.25">
      <c r="C129" s="22">
        <v>2</v>
      </c>
      <c r="D129" s="131" t="s">
        <v>133</v>
      </c>
      <c r="E129" s="172"/>
      <c r="F129" s="172"/>
      <c r="G129" s="132"/>
    </row>
    <row r="130" spans="3:8" ht="18.600000000000001" customHeight="1" x14ac:dyDescent="0.25">
      <c r="C130" s="25">
        <v>3</v>
      </c>
      <c r="D130" s="131" t="s">
        <v>127</v>
      </c>
      <c r="E130" s="172"/>
      <c r="F130" s="172"/>
      <c r="G130" s="132"/>
    </row>
    <row r="131" spans="3:8" ht="21.6" customHeight="1" x14ac:dyDescent="0.25">
      <c r="C131" s="22">
        <v>4</v>
      </c>
      <c r="D131" s="131" t="s">
        <v>134</v>
      </c>
      <c r="E131" s="172"/>
      <c r="F131" s="172"/>
      <c r="G131" s="132"/>
    </row>
    <row r="132" spans="3:8" ht="21.6" customHeight="1" x14ac:dyDescent="0.25">
      <c r="C132" s="22">
        <v>5</v>
      </c>
      <c r="D132" s="131" t="s">
        <v>128</v>
      </c>
      <c r="E132" s="172"/>
      <c r="F132" s="172"/>
      <c r="G132" s="132"/>
    </row>
    <row r="133" spans="3:8" ht="21.6" customHeight="1" x14ac:dyDescent="0.25">
      <c r="C133" s="25">
        <v>6</v>
      </c>
      <c r="D133" s="131" t="s">
        <v>131</v>
      </c>
      <c r="E133" s="172"/>
      <c r="F133" s="172"/>
      <c r="G133" s="132"/>
    </row>
    <row r="134" spans="3:8" ht="19.899999999999999" customHeight="1" x14ac:dyDescent="0.25">
      <c r="C134" s="22">
        <v>7</v>
      </c>
      <c r="D134" s="131" t="s">
        <v>129</v>
      </c>
      <c r="E134" s="172"/>
      <c r="F134" s="172"/>
      <c r="G134" s="132"/>
    </row>
    <row r="135" spans="3:8" ht="27" customHeight="1" x14ac:dyDescent="0.25">
      <c r="C135" s="44">
        <v>8</v>
      </c>
      <c r="D135" s="156" t="s">
        <v>130</v>
      </c>
      <c r="E135" s="156"/>
      <c r="F135" s="156"/>
      <c r="G135" s="156"/>
    </row>
    <row r="136" spans="3:8" ht="64.900000000000006" customHeight="1" x14ac:dyDescent="0.25">
      <c r="C136" s="118" t="s">
        <v>135</v>
      </c>
      <c r="D136" s="119"/>
      <c r="E136" s="119"/>
      <c r="F136" s="119"/>
      <c r="G136" s="120"/>
    </row>
    <row r="137" spans="3:8" ht="51" customHeight="1" thickBot="1" x14ac:dyDescent="0.3">
      <c r="C137" s="121" t="s">
        <v>136</v>
      </c>
      <c r="D137" s="121"/>
      <c r="E137" s="121"/>
      <c r="F137" s="121"/>
      <c r="G137" s="121"/>
    </row>
    <row r="138" spans="3:8" ht="50.45" hidden="1" customHeight="1" x14ac:dyDescent="0.25">
      <c r="C138" s="112" t="s">
        <v>149</v>
      </c>
      <c r="D138" s="112"/>
      <c r="E138" s="112" t="e">
        <f>SUM(#REF!)+E100</f>
        <v>#REF!</v>
      </c>
      <c r="F138" s="169" t="str">
        <f>D100</f>
        <v>Уколико је извођач квалификован за умерен ниво ризика аутоматски је квалификован за активности ниског ризика.</v>
      </c>
      <c r="G138" s="169"/>
      <c r="H138" s="170"/>
    </row>
    <row r="139" spans="3:8" ht="44.45" hidden="1" customHeight="1" x14ac:dyDescent="0.25">
      <c r="C139" s="113"/>
      <c r="D139" s="113"/>
      <c r="E139" s="113"/>
      <c r="F139" s="170" t="str">
        <f>D101</f>
        <v>Уколико је извођач квалификован за висок ниво ризика аутоматски је квалификован за активности умереног и ниског ризика.</v>
      </c>
      <c r="G139" s="170"/>
      <c r="H139" s="170"/>
    </row>
    <row r="140" spans="3:8" ht="6" hidden="1" customHeight="1" x14ac:dyDescent="0.25">
      <c r="C140" s="113"/>
      <c r="D140" s="113"/>
      <c r="E140" s="113"/>
      <c r="F140" s="171" t="str">
        <f>D102</f>
        <v>Извођач је квалификован за активности високог ризика</v>
      </c>
      <c r="G140" s="171"/>
      <c r="H140" s="171"/>
    </row>
    <row r="141" spans="3:8" ht="16.899999999999999" customHeight="1" x14ac:dyDescent="0.25">
      <c r="C141" s="50"/>
      <c r="D141" s="50"/>
      <c r="E141" s="50"/>
      <c r="F141" s="51"/>
      <c r="G141" s="51"/>
      <c r="H141" s="51"/>
    </row>
    <row r="142" spans="3:8" ht="23.45" customHeight="1" x14ac:dyDescent="0.25">
      <c r="C142" s="11"/>
      <c r="D142" s="23" t="s">
        <v>137</v>
      </c>
      <c r="E142" s="12"/>
      <c r="F142" s="12"/>
      <c r="G142" s="11"/>
    </row>
    <row r="143" spans="3:8" ht="31.15" customHeight="1" x14ac:dyDescent="0.25">
      <c r="D143" s="3" t="s">
        <v>139</v>
      </c>
      <c r="E143" s="7"/>
      <c r="F143" s="85" t="s">
        <v>184</v>
      </c>
      <c r="G143" s="69" t="str">
        <f>'Ocena HSE Kvalifik. upitnika'!C32</f>
        <v>извођач је квалификован</v>
      </c>
    </row>
    <row r="144" spans="3:8" ht="21.6" customHeight="1" x14ac:dyDescent="0.25">
      <c r="D144" s="68"/>
      <c r="E144" s="34"/>
      <c r="F144" s="13"/>
      <c r="G144" s="75"/>
    </row>
    <row r="145" spans="3:7" ht="20.45" customHeight="1" x14ac:dyDescent="0.25">
      <c r="D145" s="123" t="s">
        <v>138</v>
      </c>
      <c r="E145" s="7"/>
      <c r="F145" s="14"/>
      <c r="G145" s="122"/>
    </row>
    <row r="146" spans="3:7" ht="31.15" customHeight="1" x14ac:dyDescent="0.25">
      <c r="D146" s="124"/>
      <c r="E146" s="7"/>
      <c r="G146" s="122"/>
    </row>
    <row r="147" spans="3:7" ht="30.6" customHeight="1" x14ac:dyDescent="0.25">
      <c r="D147" s="47" t="s">
        <v>144</v>
      </c>
      <c r="E147" s="7"/>
      <c r="G147" s="35"/>
    </row>
    <row r="148" spans="3:7" ht="37.15" customHeight="1" x14ac:dyDescent="0.25">
      <c r="D148" s="48">
        <f ca="1">TODAY()</f>
        <v>44949</v>
      </c>
      <c r="E148" s="7"/>
      <c r="G148" s="35"/>
    </row>
    <row r="149" spans="3:7" ht="27.6" customHeight="1" x14ac:dyDescent="0.25">
      <c r="D149" s="7"/>
      <c r="E149" s="7"/>
      <c r="G149" s="35"/>
    </row>
    <row r="150" spans="3:7" ht="20.45" customHeight="1" x14ac:dyDescent="0.25">
      <c r="C150" s="1" t="s">
        <v>18</v>
      </c>
      <c r="D150" s="1"/>
    </row>
    <row r="151" spans="3:7" ht="24" customHeight="1" x14ac:dyDescent="0.25">
      <c r="C151" s="117" t="s">
        <v>141</v>
      </c>
      <c r="D151" s="117"/>
    </row>
    <row r="152" spans="3:7" ht="20.45" customHeight="1" x14ac:dyDescent="0.25">
      <c r="C152" s="117" t="s">
        <v>140</v>
      </c>
      <c r="D152" s="117"/>
    </row>
    <row r="153" spans="3:7" ht="22.15" customHeight="1" x14ac:dyDescent="0.25">
      <c r="C153" s="117" t="s">
        <v>142</v>
      </c>
      <c r="D153" s="117"/>
    </row>
    <row r="154" spans="3:7" ht="17.45" customHeight="1" x14ac:dyDescent="0.25">
      <c r="C154" s="146"/>
      <c r="D154" s="146"/>
    </row>
    <row r="155" spans="3:7" x14ac:dyDescent="0.25">
      <c r="C155" s="36"/>
      <c r="D155" s="36"/>
      <c r="E155" s="36"/>
      <c r="F155" s="36"/>
      <c r="G155" s="36"/>
    </row>
    <row r="156" spans="3:7" x14ac:dyDescent="0.25">
      <c r="C156" s="36"/>
      <c r="D156" s="36"/>
      <c r="E156" s="36"/>
      <c r="F156" s="36"/>
      <c r="G156" s="36"/>
    </row>
  </sheetData>
  <mergeCells count="189">
    <mergeCell ref="D130:G130"/>
    <mergeCell ref="D131:G131"/>
    <mergeCell ref="C28:F28"/>
    <mergeCell ref="F49:G49"/>
    <mergeCell ref="C70:H70"/>
    <mergeCell ref="F34:G34"/>
    <mergeCell ref="F31:G31"/>
    <mergeCell ref="F35:G35"/>
    <mergeCell ref="F36:G36"/>
    <mergeCell ref="F37:G37"/>
    <mergeCell ref="F38:G38"/>
    <mergeCell ref="F45:G45"/>
    <mergeCell ref="C39:G39"/>
    <mergeCell ref="F40:G40"/>
    <mergeCell ref="F41:G41"/>
    <mergeCell ref="F42:G42"/>
    <mergeCell ref="F43:G43"/>
    <mergeCell ref="F88:G88"/>
    <mergeCell ref="F89:G89"/>
    <mergeCell ref="C62:D62"/>
    <mergeCell ref="C63:D63"/>
    <mergeCell ref="C60:D60"/>
    <mergeCell ref="C67:D67"/>
    <mergeCell ref="C68:D68"/>
    <mergeCell ref="D5:F5"/>
    <mergeCell ref="F79:G79"/>
    <mergeCell ref="F80:G80"/>
    <mergeCell ref="F81:G81"/>
    <mergeCell ref="F82:G82"/>
    <mergeCell ref="D121:E121"/>
    <mergeCell ref="D122:E122"/>
    <mergeCell ref="F117:G117"/>
    <mergeCell ref="F118:G118"/>
    <mergeCell ref="C43:E43"/>
    <mergeCell ref="E21:G21"/>
    <mergeCell ref="C42:E42"/>
    <mergeCell ref="C11:G11"/>
    <mergeCell ref="E12:G12"/>
    <mergeCell ref="E13:G13"/>
    <mergeCell ref="E14:G14"/>
    <mergeCell ref="E15:G15"/>
    <mergeCell ref="E16:G16"/>
    <mergeCell ref="E17:G17"/>
    <mergeCell ref="E18:G18"/>
    <mergeCell ref="E19:G19"/>
    <mergeCell ref="C14:D14"/>
    <mergeCell ref="C15:D15"/>
    <mergeCell ref="C16:D16"/>
    <mergeCell ref="F103:H103"/>
    <mergeCell ref="C83:D83"/>
    <mergeCell ref="F114:G114"/>
    <mergeCell ref="F108:G108"/>
    <mergeCell ref="F96:G96"/>
    <mergeCell ref="F94:G94"/>
    <mergeCell ref="F95:G95"/>
    <mergeCell ref="E100:E102"/>
    <mergeCell ref="F100:H102"/>
    <mergeCell ref="F109:G109"/>
    <mergeCell ref="F97:G97"/>
    <mergeCell ref="D112:E112"/>
    <mergeCell ref="C106:G106"/>
    <mergeCell ref="C107:G107"/>
    <mergeCell ref="C108:E108"/>
    <mergeCell ref="D109:E109"/>
    <mergeCell ref="D111:E111"/>
    <mergeCell ref="D110:E110"/>
    <mergeCell ref="C105:H105"/>
    <mergeCell ref="C103:D103"/>
    <mergeCell ref="C85:D85"/>
    <mergeCell ref="C46:G46"/>
    <mergeCell ref="E138:E140"/>
    <mergeCell ref="F138:H138"/>
    <mergeCell ref="F139:H139"/>
    <mergeCell ref="F140:H140"/>
    <mergeCell ref="D129:G129"/>
    <mergeCell ref="D123:E123"/>
    <mergeCell ref="F123:G123"/>
    <mergeCell ref="F121:G121"/>
    <mergeCell ref="F115:G115"/>
    <mergeCell ref="D133:G133"/>
    <mergeCell ref="D134:G134"/>
    <mergeCell ref="F124:G124"/>
    <mergeCell ref="F125:G125"/>
    <mergeCell ref="D124:E124"/>
    <mergeCell ref="C125:E125"/>
    <mergeCell ref="D128:G128"/>
    <mergeCell ref="F122:G122"/>
    <mergeCell ref="C126:E126"/>
    <mergeCell ref="C127:G127"/>
    <mergeCell ref="D118:E118"/>
    <mergeCell ref="D120:E120"/>
    <mergeCell ref="C119:E119"/>
    <mergeCell ref="D132:G132"/>
    <mergeCell ref="F120:G120"/>
    <mergeCell ref="C17:D17"/>
    <mergeCell ref="C18:D18"/>
    <mergeCell ref="C19:D19"/>
    <mergeCell ref="C13:D13"/>
    <mergeCell ref="E20:G20"/>
    <mergeCell ref="E22:G22"/>
    <mergeCell ref="C7:G7"/>
    <mergeCell ref="C54:G54"/>
    <mergeCell ref="F73:G73"/>
    <mergeCell ref="C66:D66"/>
    <mergeCell ref="C71:D71"/>
    <mergeCell ref="C73:D73"/>
    <mergeCell ref="C44:E44"/>
    <mergeCell ref="C9:G9"/>
    <mergeCell ref="C45:E45"/>
    <mergeCell ref="C23:D23"/>
    <mergeCell ref="C24:D24"/>
    <mergeCell ref="C27:G27"/>
    <mergeCell ref="C20:D20"/>
    <mergeCell ref="E23:G23"/>
    <mergeCell ref="E24:G24"/>
    <mergeCell ref="C10:G10"/>
    <mergeCell ref="C47:G47"/>
    <mergeCell ref="C50:D50"/>
    <mergeCell ref="C69:G69"/>
    <mergeCell ref="C25:G25"/>
    <mergeCell ref="C26:G26"/>
    <mergeCell ref="C21:D21"/>
    <mergeCell ref="C22:D22"/>
    <mergeCell ref="C12:D12"/>
    <mergeCell ref="C154:D154"/>
    <mergeCell ref="C152:D152"/>
    <mergeCell ref="C153:D153"/>
    <mergeCell ref="C72:G72"/>
    <mergeCell ref="F99:G99"/>
    <mergeCell ref="F92:G92"/>
    <mergeCell ref="F90:G90"/>
    <mergeCell ref="F98:G98"/>
    <mergeCell ref="F110:G110"/>
    <mergeCell ref="C84:G84"/>
    <mergeCell ref="F86:G86"/>
    <mergeCell ref="F87:G87"/>
    <mergeCell ref="F93:G93"/>
    <mergeCell ref="D135:G135"/>
    <mergeCell ref="F126:G126"/>
    <mergeCell ref="F91:G91"/>
    <mergeCell ref="F119:G119"/>
    <mergeCell ref="C40:E40"/>
    <mergeCell ref="C29:G29"/>
    <mergeCell ref="C138:D140"/>
    <mergeCell ref="F83:H83"/>
    <mergeCell ref="F30:G30"/>
    <mergeCell ref="C151:D151"/>
    <mergeCell ref="C136:G136"/>
    <mergeCell ref="C137:G137"/>
    <mergeCell ref="G145:G146"/>
    <mergeCell ref="D145:D146"/>
    <mergeCell ref="F111:G111"/>
    <mergeCell ref="F112:G112"/>
    <mergeCell ref="C113:G113"/>
    <mergeCell ref="C114:E114"/>
    <mergeCell ref="D115:E115"/>
    <mergeCell ref="D116:E116"/>
    <mergeCell ref="C117:E117"/>
    <mergeCell ref="C30:E30"/>
    <mergeCell ref="C31:E31"/>
    <mergeCell ref="C32:E32"/>
    <mergeCell ref="C33:E33"/>
    <mergeCell ref="C34:E34"/>
    <mergeCell ref="C38:E38"/>
    <mergeCell ref="C49:D49"/>
    <mergeCell ref="C41:E41"/>
    <mergeCell ref="C51:D51"/>
    <mergeCell ref="C35:E35"/>
    <mergeCell ref="C36:E36"/>
    <mergeCell ref="C37:E37"/>
    <mergeCell ref="F32:G32"/>
    <mergeCell ref="F33:G33"/>
    <mergeCell ref="C64:D64"/>
    <mergeCell ref="F116:G116"/>
    <mergeCell ref="F75:G75"/>
    <mergeCell ref="F78:G78"/>
    <mergeCell ref="F85:G85"/>
    <mergeCell ref="C52:D52"/>
    <mergeCell ref="C61:D61"/>
    <mergeCell ref="F77:G77"/>
    <mergeCell ref="F76:G76"/>
    <mergeCell ref="E68:F68"/>
    <mergeCell ref="F74:G74"/>
    <mergeCell ref="E60:F60"/>
    <mergeCell ref="E61:F61"/>
    <mergeCell ref="E62:F62"/>
    <mergeCell ref="E63:F63"/>
    <mergeCell ref="E64:F64"/>
    <mergeCell ref="F44:G44"/>
  </mergeCells>
  <conditionalFormatting sqref="F140:F141">
    <cfRule type="cellIs" dxfId="20" priority="48" operator="equal">
      <formula>"Извођач није квалификован"</formula>
    </cfRule>
    <cfRule type="cellIs" dxfId="19" priority="50" operator="equal">
      <formula>"Извођач јесте квалификован"</formula>
    </cfRule>
  </conditionalFormatting>
  <conditionalFormatting sqref="F57">
    <cfRule type="cellIs" dxfId="18" priority="46" operator="equal">
      <formula>"Умерен ризик"</formula>
    </cfRule>
  </conditionalFormatting>
  <conditionalFormatting sqref="F58 E59:E65">
    <cfRule type="cellIs" dxfId="17" priority="45" operator="equal">
      <formula>"Висок ризик"</formula>
    </cfRule>
  </conditionalFormatting>
  <conditionalFormatting sqref="E83">
    <cfRule type="cellIs" dxfId="16" priority="42" operator="equal">
      <formula>"није квалификован"</formula>
    </cfRule>
  </conditionalFormatting>
  <conditionalFormatting sqref="E103">
    <cfRule type="cellIs" dxfId="15" priority="40" operator="equal">
      <formula>"није квалификован"</formula>
    </cfRule>
  </conditionalFormatting>
  <conditionalFormatting sqref="G143">
    <cfRule type="cellIs" dxfId="14" priority="2" operator="equal">
      <formula>"Извођач није квалификован"</formula>
    </cfRule>
    <cfRule type="cellIs" dxfId="13" priority="3" operator="equal">
      <formula>"Извођач је квалификован"</formula>
    </cfRule>
  </conditionalFormatting>
  <conditionalFormatting sqref="C60">
    <cfRule type="cellIs" dxfId="12" priority="1" operator="equal">
      <formula>"Висок ризик"</formula>
    </cfRule>
  </conditionalFormatting>
  <pageMargins left="0.70866141732283472" right="0.70866141732283472" top="0.74803149606299213" bottom="0.74803149606299213" header="0.31496062992125984" footer="0.31496062992125984"/>
  <pageSetup paperSize="8" scale="56" fitToHeight="0" orientation="portrait" r:id="rId1"/>
  <headerFooter>
    <oddHeader>&amp;C&amp;"Verdana,Regular"&amp;12 </oddHeader>
    <oddFooter>&amp;L&amp;"Arial,Regular"&amp;10SA-09.01.21-022, део 1, Верзија 2.1&amp;R&amp;"Arial,Regular"&amp;10Страна &amp;P од &amp;N</oddFooter>
    <evenHeader>&amp;C&amp;"Verdana,Regular"&amp;12 </evenHeader>
    <evenFooter>&amp;RСтрана 2 од 3</evenFooter>
    <firstHeader>&amp;LПрилог 3 SD-09.01.21&amp;C&amp;"Verdana,Regular"&amp;12 </firstHeader>
    <firstFooter>&amp;LSA-09.01.21-004, верзија 3.0&amp;RСтрана 1 од 3</firstFooter>
  </headerFooter>
  <rowBreaks count="3" manualBreakCount="3">
    <brk id="71" min="1" max="8" man="1"/>
    <brk id="127" min="1" max="8" man="1"/>
    <brk id="154" max="16383" man="1"/>
  </rowBreak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8" operator="equal" id="{28F40089-7BA5-4C53-A3AC-28E695693DCF}">
            <xm:f>Sheet5!$K$3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19" operator="equal" id="{624BD3BA-FEA7-4390-9570-C0477D703174}">
            <xm:f>Sheet5!$K$1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ellIs" priority="20" operator="equal" id="{BDF2EBDD-824A-4B8E-8A05-421B220DA062}">
            <xm:f>Sheet5!$K$2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ellIs" priority="21" operator="equal" id="{EC30456E-F712-4D5C-BE14-E30B4EF48468}">
            <xm:f>Sheet5!$K$1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m:sqref>G28</xm:sqref>
        </x14:conditionalFormatting>
        <x14:conditionalFormatting xmlns:xm="http://schemas.microsoft.com/office/excel/2006/main">
          <x14:cfRule type="cellIs" priority="17" operator="equal" id="{2B3C311B-8706-4207-9CAD-7841775DE018}">
            <xm:f>Sheet5!$B$2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m:sqref>D101</xm:sqref>
        </x14:conditionalFormatting>
        <x14:conditionalFormatting xmlns:xm="http://schemas.microsoft.com/office/excel/2006/main">
          <x14:cfRule type="cellIs" priority="16" operator="equal" id="{895B9900-178B-44C2-B41A-A8F7A9F6E630}">
            <xm:f>Sheet5!$B$3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D102</xm:sqref>
        </x14:conditionalFormatting>
        <x14:conditionalFormatting xmlns:xm="http://schemas.microsoft.com/office/excel/2006/main">
          <x14:cfRule type="cellIs" priority="15" operator="equal" id="{A0091FA3-2361-4F02-BAF6-6B9C17E88B7E}">
            <xm:f>Sheet5!$B$1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D100</xm:sqref>
        </x14:conditionalFormatting>
        <x14:conditionalFormatting xmlns:xm="http://schemas.microsoft.com/office/excel/2006/main">
          <x14:cfRule type="cellIs" priority="10" operator="equal" id="{C5EC72B1-7F62-431B-825E-0CB1489733F3}">
            <xm:f>Sheet5!$B$3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F140:H141</xm:sqref>
        </x14:conditionalFormatting>
        <x14:conditionalFormatting xmlns:xm="http://schemas.microsoft.com/office/excel/2006/main">
          <x14:cfRule type="cellIs" priority="9" operator="equal" id="{11E45ACD-94C0-402B-8145-8E490A2C67C2}">
            <xm:f>Sheet5!$B$2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m:sqref>F139:H139</xm:sqref>
        </x14:conditionalFormatting>
        <x14:conditionalFormatting xmlns:xm="http://schemas.microsoft.com/office/excel/2006/main">
          <x14:cfRule type="cellIs" priority="8" operator="equal" id="{F5BC495E-36A0-497D-A55D-1090FA45EDAB}">
            <xm:f>Sheet5!$B$1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F138:H138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Sheet2!$A$1:$A$2</xm:f>
          </x14:formula1>
          <xm:sqref>E74:E82 F109:F112 E86:E99 F55:F56</xm:sqref>
        </x14:dataValidation>
        <x14:dataValidation type="list" allowBlank="1" showInputMessage="1" showErrorMessage="1">
          <x14:formula1>
            <xm:f>Sheet4!$M$4:$M$5</xm:f>
          </x14:formula1>
          <xm:sqref>E59</xm:sqref>
        </x14:dataValidation>
        <x14:dataValidation type="list" allowBlank="1" showInputMessage="1" showErrorMessage="1">
          <x14:formula1>
            <xm:f>Sheet5!$K$1:$K$3</xm:f>
          </x14:formula1>
          <xm:sqref>G28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7"/>
  <sheetViews>
    <sheetView showGridLines="0" zoomScale="80" zoomScaleNormal="80" workbookViewId="0">
      <selection activeCell="A2" sqref="A2"/>
    </sheetView>
  </sheetViews>
  <sheetFormatPr defaultRowHeight="15" x14ac:dyDescent="0.25"/>
  <cols>
    <col min="1" max="1" width="27.28515625" customWidth="1"/>
    <col min="2" max="2" width="19.28515625" customWidth="1"/>
    <col min="12" max="12" width="27" customWidth="1"/>
  </cols>
  <sheetData>
    <row r="1" spans="1:14" x14ac:dyDescent="0.2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</row>
    <row r="2" spans="1:14" x14ac:dyDescent="0.25">
      <c r="A2" s="94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</row>
    <row r="3" spans="1:14" x14ac:dyDescent="0.25">
      <c r="A3" s="1"/>
      <c r="B3" s="74"/>
      <c r="C3" s="75"/>
      <c r="D3" s="75"/>
      <c r="E3" s="75"/>
      <c r="F3" s="75"/>
      <c r="G3" s="75"/>
      <c r="H3" s="75"/>
      <c r="I3" s="75"/>
      <c r="J3" s="75"/>
      <c r="K3" s="75"/>
      <c r="L3" s="75"/>
      <c r="M3" s="7"/>
      <c r="N3" s="7"/>
    </row>
    <row r="4" spans="1:14" ht="18.75" x14ac:dyDescent="0.3">
      <c r="A4" s="217" t="s">
        <v>192</v>
      </c>
      <c r="B4" s="217"/>
      <c r="C4" s="217"/>
      <c r="D4" s="217"/>
      <c r="E4" s="217"/>
      <c r="F4" s="217"/>
      <c r="G4" s="217"/>
      <c r="H4" s="217"/>
      <c r="I4" s="217"/>
      <c r="J4" s="217"/>
      <c r="K4" s="217"/>
      <c r="L4" s="217"/>
      <c r="M4" s="7"/>
      <c r="N4" s="7"/>
    </row>
    <row r="5" spans="1:14" x14ac:dyDescent="0.25">
      <c r="A5" s="74"/>
      <c r="B5" s="74"/>
      <c r="C5" s="75"/>
      <c r="D5" s="75"/>
      <c r="E5" s="75"/>
      <c r="F5" s="75"/>
      <c r="G5" s="75"/>
      <c r="H5" s="75"/>
      <c r="I5" s="75"/>
      <c r="J5" s="75"/>
      <c r="K5" s="75"/>
      <c r="L5" s="76"/>
      <c r="M5" s="7"/>
      <c r="N5" s="7"/>
    </row>
    <row r="6" spans="1:14" x14ac:dyDescent="0.25">
      <c r="A6" s="74"/>
      <c r="B6" s="74"/>
      <c r="C6" s="77"/>
      <c r="D6" s="77"/>
      <c r="E6" s="77"/>
      <c r="F6" s="77"/>
      <c r="G6" s="77"/>
      <c r="H6" s="77"/>
      <c r="I6" s="77"/>
      <c r="J6" s="77"/>
      <c r="K6" s="77"/>
      <c r="L6" s="75"/>
      <c r="M6" s="7"/>
      <c r="N6" s="7"/>
    </row>
    <row r="7" spans="1:14" ht="18" customHeight="1" x14ac:dyDescent="0.3">
      <c r="A7" s="75"/>
      <c r="B7" s="228" t="s">
        <v>183</v>
      </c>
      <c r="C7" s="228"/>
      <c r="D7" s="228"/>
      <c r="E7" s="228"/>
      <c r="F7" s="228"/>
      <c r="G7" s="228"/>
      <c r="H7" s="228"/>
      <c r="I7" s="228"/>
      <c r="J7" s="228"/>
      <c r="K7" s="228"/>
      <c r="L7" s="75"/>
      <c r="M7" s="7"/>
      <c r="N7" s="7"/>
    </row>
    <row r="8" spans="1:14" x14ac:dyDescent="0.25">
      <c r="A8" s="75"/>
      <c r="B8" s="75"/>
      <c r="C8" s="75"/>
      <c r="D8" s="78"/>
      <c r="E8" s="78"/>
      <c r="F8" s="78"/>
      <c r="G8" s="78"/>
      <c r="H8" s="78"/>
      <c r="I8" s="78"/>
      <c r="J8" s="78"/>
      <c r="K8" s="75"/>
      <c r="L8" s="75"/>
      <c r="M8" s="7"/>
      <c r="N8" s="7"/>
    </row>
    <row r="9" spans="1:14" ht="26.45" customHeight="1" x14ac:dyDescent="0.25">
      <c r="A9" s="167" t="s">
        <v>53</v>
      </c>
      <c r="B9" s="168"/>
      <c r="C9" s="168"/>
      <c r="D9" s="168"/>
      <c r="E9" s="168"/>
      <c r="F9" s="168"/>
      <c r="G9" s="168"/>
      <c r="H9" s="168"/>
      <c r="I9" s="168"/>
      <c r="J9" s="168"/>
      <c r="K9" s="168"/>
      <c r="L9" s="168"/>
      <c r="M9" s="7"/>
      <c r="N9" s="7"/>
    </row>
    <row r="10" spans="1:14" x14ac:dyDescent="0.25">
      <c r="A10" s="224" t="s">
        <v>41</v>
      </c>
      <c r="B10" s="224"/>
      <c r="C10" s="224"/>
      <c r="D10" s="225">
        <f>'[1]HSE Kvalifikacioni Upitnik'!E12</f>
        <v>0</v>
      </c>
      <c r="E10" s="225"/>
      <c r="F10" s="225"/>
      <c r="G10" s="225"/>
      <c r="H10" s="225"/>
      <c r="I10" s="225"/>
      <c r="J10" s="225"/>
      <c r="K10" s="225"/>
      <c r="L10" s="225"/>
      <c r="M10" s="7"/>
      <c r="N10" s="7"/>
    </row>
    <row r="11" spans="1:14" ht="19.899999999999999" customHeight="1" x14ac:dyDescent="0.25">
      <c r="A11" s="224" t="s">
        <v>40</v>
      </c>
      <c r="B11" s="224"/>
      <c r="C11" s="224"/>
      <c r="D11" s="225">
        <f>'[1]HSE Kvalifikacioni Upitnik'!E13</f>
        <v>0</v>
      </c>
      <c r="E11" s="225"/>
      <c r="F11" s="225"/>
      <c r="G11" s="225"/>
      <c r="H11" s="225"/>
      <c r="I11" s="225"/>
      <c r="J11" s="225"/>
      <c r="K11" s="225"/>
      <c r="L11" s="225"/>
      <c r="M11" s="7"/>
      <c r="N11" s="7"/>
    </row>
    <row r="12" spans="1:14" ht="19.899999999999999" customHeight="1" x14ac:dyDescent="0.25">
      <c r="A12" s="224" t="s">
        <v>42</v>
      </c>
      <c r="B12" s="224"/>
      <c r="C12" s="224"/>
      <c r="D12" s="225">
        <f>'[1]HSE Kvalifikacioni Upitnik'!E14</f>
        <v>0</v>
      </c>
      <c r="E12" s="225"/>
      <c r="F12" s="225"/>
      <c r="G12" s="225"/>
      <c r="H12" s="225"/>
      <c r="I12" s="225"/>
      <c r="J12" s="225"/>
      <c r="K12" s="225"/>
      <c r="L12" s="225"/>
      <c r="M12" s="7"/>
      <c r="N12" s="7"/>
    </row>
    <row r="13" spans="1:14" ht="18" customHeight="1" x14ac:dyDescent="0.25">
      <c r="A13" s="224" t="s">
        <v>43</v>
      </c>
      <c r="B13" s="224"/>
      <c r="C13" s="224"/>
      <c r="D13" s="225">
        <f>'[1]HSE Kvalifikacioni Upitnik'!E15</f>
        <v>0</v>
      </c>
      <c r="E13" s="225"/>
      <c r="F13" s="225"/>
      <c r="G13" s="225"/>
      <c r="H13" s="225"/>
      <c r="I13" s="225"/>
      <c r="J13" s="225"/>
      <c r="K13" s="225"/>
      <c r="L13" s="225"/>
      <c r="M13" s="7"/>
      <c r="N13" s="7"/>
    </row>
    <row r="14" spans="1:14" ht="16.899999999999999" customHeight="1" x14ac:dyDescent="0.25">
      <c r="A14" s="226" t="s">
        <v>44</v>
      </c>
      <c r="B14" s="226"/>
      <c r="C14" s="226"/>
      <c r="D14" s="225">
        <f>'[1]HSE Kvalifikacioni Upitnik'!E16</f>
        <v>0</v>
      </c>
      <c r="E14" s="225"/>
      <c r="F14" s="225"/>
      <c r="G14" s="225"/>
      <c r="H14" s="225"/>
      <c r="I14" s="225"/>
      <c r="J14" s="225"/>
      <c r="K14" s="225"/>
      <c r="L14" s="225"/>
      <c r="M14" s="7"/>
      <c r="N14" s="7"/>
    </row>
    <row r="15" spans="1:14" ht="16.899999999999999" customHeight="1" x14ac:dyDescent="0.25">
      <c r="A15" s="226" t="s">
        <v>51</v>
      </c>
      <c r="B15" s="226"/>
      <c r="C15" s="226"/>
      <c r="D15" s="225">
        <f>'[1]HSE Kvalifikacioni Upitnik'!E17</f>
        <v>0</v>
      </c>
      <c r="E15" s="225"/>
      <c r="F15" s="225"/>
      <c r="G15" s="225"/>
      <c r="H15" s="225"/>
      <c r="I15" s="225"/>
      <c r="J15" s="225"/>
      <c r="K15" s="225"/>
      <c r="L15" s="225"/>
      <c r="M15" s="7"/>
      <c r="N15" s="7"/>
    </row>
    <row r="16" spans="1:14" ht="18.600000000000001" customHeight="1" x14ac:dyDescent="0.25">
      <c r="A16" s="226" t="s">
        <v>46</v>
      </c>
      <c r="B16" s="226"/>
      <c r="C16" s="226"/>
      <c r="D16" s="225">
        <f>'[1]HSE Kvalifikacioni Upitnik'!E18</f>
        <v>0</v>
      </c>
      <c r="E16" s="225"/>
      <c r="F16" s="225"/>
      <c r="G16" s="225"/>
      <c r="H16" s="225"/>
      <c r="I16" s="225"/>
      <c r="J16" s="225"/>
      <c r="K16" s="225"/>
      <c r="L16" s="225"/>
      <c r="M16" s="7"/>
      <c r="N16" s="7"/>
    </row>
    <row r="17" spans="1:14" ht="18.600000000000001" customHeight="1" x14ac:dyDescent="0.25">
      <c r="A17" s="226" t="s">
        <v>45</v>
      </c>
      <c r="B17" s="226"/>
      <c r="C17" s="226"/>
      <c r="D17" s="225">
        <f>'[1]HSE Kvalifikacioni Upitnik'!E19</f>
        <v>0</v>
      </c>
      <c r="E17" s="225"/>
      <c r="F17" s="225"/>
      <c r="G17" s="225"/>
      <c r="H17" s="225"/>
      <c r="I17" s="225"/>
      <c r="J17" s="225"/>
      <c r="K17" s="225"/>
      <c r="L17" s="225"/>
      <c r="M17" s="7"/>
      <c r="N17" s="7"/>
    </row>
    <row r="18" spans="1:14" ht="18" customHeight="1" x14ac:dyDescent="0.25">
      <c r="A18" s="224" t="s">
        <v>49</v>
      </c>
      <c r="B18" s="224"/>
      <c r="C18" s="224"/>
      <c r="D18" s="225">
        <f>'[1]HSE Kvalifikacioni Upitnik'!E20</f>
        <v>0</v>
      </c>
      <c r="E18" s="225"/>
      <c r="F18" s="225"/>
      <c r="G18" s="225"/>
      <c r="H18" s="225"/>
      <c r="I18" s="225"/>
      <c r="J18" s="225"/>
      <c r="K18" s="225"/>
      <c r="L18" s="225"/>
      <c r="M18" s="7"/>
      <c r="N18" s="7"/>
    </row>
    <row r="19" spans="1:14" ht="16.899999999999999" customHeight="1" x14ac:dyDescent="0.25">
      <c r="A19" s="224" t="s">
        <v>47</v>
      </c>
      <c r="B19" s="224"/>
      <c r="C19" s="224"/>
      <c r="D19" s="225">
        <f>'[1]HSE Kvalifikacioni Upitnik'!E21</f>
        <v>0</v>
      </c>
      <c r="E19" s="225"/>
      <c r="F19" s="225"/>
      <c r="G19" s="225"/>
      <c r="H19" s="225"/>
      <c r="I19" s="225"/>
      <c r="J19" s="225"/>
      <c r="K19" s="225"/>
      <c r="L19" s="225"/>
      <c r="M19" s="7"/>
      <c r="N19" s="7"/>
    </row>
    <row r="20" spans="1:14" ht="19.899999999999999" customHeight="1" x14ac:dyDescent="0.25">
      <c r="A20" s="224" t="s">
        <v>48</v>
      </c>
      <c r="B20" s="224"/>
      <c r="C20" s="224"/>
      <c r="D20" s="225">
        <f>'[1]HSE Kvalifikacioni Upitnik'!E22</f>
        <v>0</v>
      </c>
      <c r="E20" s="225"/>
      <c r="F20" s="225"/>
      <c r="G20" s="225"/>
      <c r="H20" s="225"/>
      <c r="I20" s="225"/>
      <c r="J20" s="225"/>
      <c r="K20" s="225"/>
      <c r="L20" s="225"/>
      <c r="M20" s="7"/>
      <c r="N20" s="7"/>
    </row>
    <row r="21" spans="1:14" ht="21.6" customHeight="1" x14ac:dyDescent="0.25">
      <c r="A21" s="224" t="s">
        <v>50</v>
      </c>
      <c r="B21" s="224"/>
      <c r="C21" s="224"/>
      <c r="D21" s="225">
        <f>'[1]HSE Kvalifikacioni Upitnik'!E23</f>
        <v>0</v>
      </c>
      <c r="E21" s="225"/>
      <c r="F21" s="225"/>
      <c r="G21" s="225"/>
      <c r="H21" s="225"/>
      <c r="I21" s="225"/>
      <c r="J21" s="225"/>
      <c r="K21" s="225"/>
      <c r="L21" s="225"/>
      <c r="M21" s="7"/>
      <c r="N21" s="7"/>
    </row>
    <row r="22" spans="1:14" ht="51" customHeight="1" x14ac:dyDescent="0.25">
      <c r="A22" s="239" t="s">
        <v>38</v>
      </c>
      <c r="B22" s="239"/>
      <c r="C22" s="239"/>
      <c r="D22" s="231">
        <f>'[1]HSE Kvalifikacioni Upitnik'!E24</f>
        <v>0</v>
      </c>
      <c r="E22" s="231"/>
      <c r="F22" s="231"/>
      <c r="G22" s="231"/>
      <c r="H22" s="231"/>
      <c r="I22" s="231"/>
      <c r="J22" s="231"/>
      <c r="K22" s="231"/>
      <c r="L22" s="231"/>
      <c r="M22" s="7"/>
      <c r="N22" s="7"/>
    </row>
    <row r="23" spans="1:14" ht="30.6" customHeight="1" x14ac:dyDescent="0.25">
      <c r="A23" s="143" t="s">
        <v>39</v>
      </c>
      <c r="B23" s="144"/>
      <c r="C23" s="144"/>
      <c r="D23" s="144"/>
      <c r="E23" s="144"/>
      <c r="F23" s="144"/>
      <c r="G23" s="144"/>
      <c r="H23" s="144"/>
      <c r="I23" s="144"/>
      <c r="J23" s="144"/>
      <c r="K23" s="144"/>
      <c r="L23" s="144"/>
      <c r="M23" s="7"/>
      <c r="N23" s="7"/>
    </row>
    <row r="24" spans="1:14" x14ac:dyDescent="0.25">
      <c r="A24" s="145" t="s">
        <v>52</v>
      </c>
      <c r="B24" s="115"/>
      <c r="C24" s="115"/>
      <c r="D24" s="115"/>
      <c r="E24" s="115"/>
      <c r="F24" s="115"/>
      <c r="G24" s="115"/>
      <c r="H24" s="115"/>
      <c r="I24" s="115"/>
      <c r="J24" s="115"/>
      <c r="K24" s="115"/>
      <c r="L24" s="115"/>
      <c r="M24" s="7"/>
      <c r="N24" s="7"/>
    </row>
    <row r="25" spans="1:14" ht="26.45" customHeight="1" x14ac:dyDescent="0.25">
      <c r="A25" s="229">
        <f>'[1]HSE Kvalifikacioni Upitnik'!C27</f>
        <v>0</v>
      </c>
      <c r="B25" s="229"/>
      <c r="C25" s="229"/>
      <c r="D25" s="229"/>
      <c r="E25" s="229"/>
      <c r="F25" s="229"/>
      <c r="G25" s="229"/>
      <c r="H25" s="229"/>
      <c r="I25" s="229"/>
      <c r="J25" s="229"/>
      <c r="K25" s="229"/>
      <c r="L25" s="229"/>
      <c r="M25" s="7"/>
      <c r="N25" s="7"/>
    </row>
    <row r="26" spans="1:14" ht="25.9" customHeight="1" x14ac:dyDescent="0.25">
      <c r="A26" s="230" t="s">
        <v>178</v>
      </c>
      <c r="B26" s="230"/>
      <c r="C26" s="230"/>
      <c r="D26" s="230"/>
      <c r="E26" s="230"/>
      <c r="F26" s="230"/>
      <c r="G26" s="230"/>
      <c r="H26" s="230"/>
      <c r="I26" s="231" t="str">
        <f>'[1]HSE Kvalifikacioni Upitnik'!G28</f>
        <v>Умерен ризик</v>
      </c>
      <c r="J26" s="231"/>
      <c r="K26" s="80"/>
      <c r="L26" s="80"/>
      <c r="M26" s="7"/>
      <c r="N26" s="7"/>
    </row>
    <row r="27" spans="1:14" x14ac:dyDescent="0.25">
      <c r="A27" s="81"/>
      <c r="B27" s="81"/>
      <c r="C27" s="81"/>
      <c r="D27" s="81"/>
      <c r="E27" s="81"/>
      <c r="F27" s="81"/>
      <c r="G27" s="81"/>
      <c r="H27" s="81"/>
      <c r="I27" s="81"/>
      <c r="J27" s="81"/>
      <c r="K27" s="81"/>
      <c r="L27" s="81"/>
    </row>
    <row r="28" spans="1:14" ht="18" customHeight="1" x14ac:dyDescent="0.25">
      <c r="A28" s="223" t="s">
        <v>191</v>
      </c>
      <c r="B28" s="223"/>
      <c r="C28" s="223"/>
      <c r="D28" s="79" t="s">
        <v>19</v>
      </c>
      <c r="E28" s="81"/>
      <c r="F28" s="81"/>
      <c r="G28" s="81"/>
      <c r="H28" s="81"/>
      <c r="I28" s="81"/>
      <c r="J28" s="81"/>
      <c r="K28" s="81"/>
      <c r="L28" s="81"/>
    </row>
    <row r="29" spans="1:14" ht="13.15" customHeight="1" x14ac:dyDescent="0.25">
      <c r="A29" s="81"/>
      <c r="B29" s="81"/>
      <c r="C29" s="81"/>
      <c r="D29" s="81"/>
      <c r="E29" s="81"/>
      <c r="F29" s="81"/>
      <c r="G29" s="81"/>
      <c r="H29" s="81"/>
      <c r="I29" s="81"/>
      <c r="J29" s="81"/>
      <c r="K29" s="81"/>
      <c r="L29" s="81"/>
    </row>
    <row r="30" spans="1:14" ht="19.149999999999999" customHeight="1" x14ac:dyDescent="0.25">
      <c r="A30" s="232" t="s">
        <v>179</v>
      </c>
      <c r="B30" s="233"/>
      <c r="C30" s="82">
        <f>IF('Ocena HSE Kvalifik. upitnika'!C32="Извођач је квалификован",'[1]HSE Kvalifikacioni Upitnik'!E103,0)</f>
        <v>0</v>
      </c>
    </row>
    <row r="31" spans="1:14" ht="25.5" x14ac:dyDescent="0.25">
      <c r="L31" s="24" t="s">
        <v>33</v>
      </c>
    </row>
    <row r="32" spans="1:14" ht="30.6" customHeight="1" x14ac:dyDescent="0.25">
      <c r="A32" s="234" t="s">
        <v>180</v>
      </c>
      <c r="B32" s="235"/>
      <c r="C32" s="236" t="str">
        <f>IF(AND(C36&lt;= D36,'HSE Kvalifikacioni Upitnik'!E83=50), Sheet4!O1,Sheet4!O2)</f>
        <v>извођач је квалификован</v>
      </c>
      <c r="D32" s="237"/>
      <c r="E32" s="237"/>
      <c r="F32" s="237"/>
      <c r="G32" s="237"/>
      <c r="H32" s="237"/>
      <c r="I32" s="237"/>
      <c r="J32" s="238"/>
      <c r="K32" s="71"/>
      <c r="L32" s="81"/>
    </row>
    <row r="33" spans="1:12" x14ac:dyDescent="0.25">
      <c r="L33" s="123" t="s">
        <v>32</v>
      </c>
    </row>
    <row r="34" spans="1:12" x14ac:dyDescent="0.25">
      <c r="L34" s="227"/>
    </row>
    <row r="35" spans="1:12" x14ac:dyDescent="0.25">
      <c r="A35" s="83" t="s">
        <v>181</v>
      </c>
      <c r="B35" s="84">
        <f ca="1">TODAY()</f>
        <v>44949</v>
      </c>
    </row>
    <row r="36" spans="1:12" x14ac:dyDescent="0.25">
      <c r="A36" s="81"/>
      <c r="C36" s="45">
        <f>IF('HSE Kvalifikacioni Upitnik'!G28="Низак ризик", 1, IF('HSE Kvalifikacioni Upitnik'!G28="Умерен ризик", 2, IF('HSE Kvalifikacioni Upitnik'!G28="Висок ризик", 3, 0)))</f>
        <v>1</v>
      </c>
      <c r="D36" s="45">
        <f>IF(ISNUMBER(SEARCH("Извођач је квалификован",'HSE Kvalifikacioni Upitnik'!D102)), 3,IF(ISNUMBER(SEARCH("Извођач је квалификован",'HSE Kvalifikacioni Upitnik'!D101)), 2, IF(ISNUMBER(SEARCH("Извођач је квалификован",'HSE Kvalifikacioni Upitnik'!D100)), 1, 0)))</f>
        <v>3</v>
      </c>
    </row>
    <row r="37" spans="1:12" x14ac:dyDescent="0.25">
      <c r="A37" s="83" t="s">
        <v>182</v>
      </c>
      <c r="B37" s="84">
        <f ca="1">1096+TODAY()</f>
        <v>46045</v>
      </c>
      <c r="G37" s="81"/>
    </row>
  </sheetData>
  <mergeCells count="39">
    <mergeCell ref="A4:L4"/>
    <mergeCell ref="L33:L34"/>
    <mergeCell ref="B7:K7"/>
    <mergeCell ref="A25:L25"/>
    <mergeCell ref="A26:H26"/>
    <mergeCell ref="I26:J26"/>
    <mergeCell ref="A30:B30"/>
    <mergeCell ref="A32:B32"/>
    <mergeCell ref="C32:J32"/>
    <mergeCell ref="A21:C21"/>
    <mergeCell ref="D21:L21"/>
    <mergeCell ref="A22:C22"/>
    <mergeCell ref="D22:L22"/>
    <mergeCell ref="A23:L23"/>
    <mergeCell ref="A24:L24"/>
    <mergeCell ref="A18:C18"/>
    <mergeCell ref="D18:L18"/>
    <mergeCell ref="A15:C15"/>
    <mergeCell ref="D15:L15"/>
    <mergeCell ref="A16:C16"/>
    <mergeCell ref="D16:L16"/>
    <mergeCell ref="A17:C17"/>
    <mergeCell ref="D17:L17"/>
    <mergeCell ref="A28:C28"/>
    <mergeCell ref="A9:L9"/>
    <mergeCell ref="A10:C10"/>
    <mergeCell ref="D10:L10"/>
    <mergeCell ref="A11:C11"/>
    <mergeCell ref="D11:L11"/>
    <mergeCell ref="A12:C12"/>
    <mergeCell ref="D12:L12"/>
    <mergeCell ref="A13:C13"/>
    <mergeCell ref="D13:L13"/>
    <mergeCell ref="A14:C14"/>
    <mergeCell ref="D14:L14"/>
    <mergeCell ref="A19:C19"/>
    <mergeCell ref="D19:L19"/>
    <mergeCell ref="A20:C20"/>
    <mergeCell ref="D20:L20"/>
  </mergeCells>
  <conditionalFormatting sqref="C32:J32">
    <cfRule type="cellIs" dxfId="1" priority="1" operator="equal">
      <formula>"Извођач је квалификован"</formula>
    </cfRule>
    <cfRule type="cellIs" dxfId="0" priority="2" operator="equal">
      <formula>"Извођач није квалификован"</formula>
    </cfRule>
  </conditionalFormatting>
  <pageMargins left="0.70866141732283472" right="0.70866141732283472" top="0.74803149606299213" bottom="0.74803149606299213" header="0.31496062992125984" footer="0.31496062992125984"/>
  <pageSetup paperSize="9" orientation="portrait" verticalDpi="0" r:id="rId1"/>
  <headerFooter>
    <oddFooter>&amp;L&amp;"Arial,Regular"&amp;10SA-09.01.21-022, део 2, Верзија 2.0&amp;R&amp;"Arial,Regular"&amp;10Страна &amp;P од 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Sheet2!$A$1:$A$2</xm:f>
          </x14:formula1>
          <xm:sqref>D28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"/>
  <sheetViews>
    <sheetView workbookViewId="0">
      <selection activeCell="G3" sqref="G3"/>
    </sheetView>
  </sheetViews>
  <sheetFormatPr defaultRowHeight="15" x14ac:dyDescent="0.25"/>
  <sheetData>
    <row r="1" spans="1:11" x14ac:dyDescent="0.25">
      <c r="A1">
        <v>6.25</v>
      </c>
      <c r="B1" s="13" t="s">
        <v>150</v>
      </c>
      <c r="H1">
        <v>25</v>
      </c>
      <c r="I1">
        <f>COUNTIF('HSE Kvalifikacioni Upitnik'!E86:E89,"Да")</f>
        <v>4</v>
      </c>
      <c r="K1" t="s">
        <v>28</v>
      </c>
    </row>
    <row r="2" spans="1:11" x14ac:dyDescent="0.25">
      <c r="A2">
        <v>12.25</v>
      </c>
      <c r="B2" t="s">
        <v>163</v>
      </c>
      <c r="H2">
        <v>30</v>
      </c>
      <c r="I2">
        <f>COUNTIF('HSE Kvalifikacioni Upitnik'!E86:E92,"Да")</f>
        <v>7</v>
      </c>
      <c r="K2" t="s">
        <v>29</v>
      </c>
    </row>
    <row r="3" spans="1:11" x14ac:dyDescent="0.25">
      <c r="A3">
        <v>18.5</v>
      </c>
      <c r="B3" t="s">
        <v>164</v>
      </c>
      <c r="H3">
        <v>35</v>
      </c>
      <c r="I3" t="e">
        <f>COUNTIF('HSE Kvalifikacioni Upitnik'!#REF!,"Да")</f>
        <v>#REF!</v>
      </c>
      <c r="K3" t="s">
        <v>30</v>
      </c>
    </row>
    <row r="4" spans="1:11" x14ac:dyDescent="0.25">
      <c r="A4">
        <v>24.25</v>
      </c>
      <c r="B4" t="s">
        <v>153</v>
      </c>
      <c r="H4">
        <v>40</v>
      </c>
    </row>
    <row r="5" spans="1:11" x14ac:dyDescent="0.25">
      <c r="A5">
        <v>29.75</v>
      </c>
      <c r="B5" t="s">
        <v>159</v>
      </c>
      <c r="H5">
        <v>5</v>
      </c>
    </row>
    <row r="6" spans="1:11" x14ac:dyDescent="0.25">
      <c r="A6">
        <v>34.75</v>
      </c>
      <c r="B6" s="13" t="s">
        <v>157</v>
      </c>
      <c r="H6">
        <v>10</v>
      </c>
    </row>
    <row r="7" spans="1:11" x14ac:dyDescent="0.25">
      <c r="A7">
        <v>39.75</v>
      </c>
      <c r="B7" t="s">
        <v>167</v>
      </c>
    </row>
  </sheetData>
  <sheetProtection algorithmName="SHA-512" hashValue="6PuDN1dAGAtB4QfDXfxsWxoHfzcG8VXMqXeg7U4rA5H5Hjh4fRrZj59tTXLX5gYvhFnPieH69jRMFhVLdElZmA==" saltValue="mcmknsNsJ3+0laZ9/BCFYA==" spinCount="100000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"/>
  <sheetViews>
    <sheetView topLeftCell="C1" workbookViewId="0">
      <selection activeCell="M8" sqref="M8"/>
    </sheetView>
  </sheetViews>
  <sheetFormatPr defaultRowHeight="15" x14ac:dyDescent="0.25"/>
  <cols>
    <col min="1" max="1" width="48.7109375" customWidth="1"/>
    <col min="7" max="7" width="16.7109375" customWidth="1"/>
    <col min="13" max="13" width="14.5703125" customWidth="1"/>
    <col min="15" max="15" width="16.28515625" customWidth="1"/>
  </cols>
  <sheetData>
    <row r="1" spans="1:17" ht="30" x14ac:dyDescent="0.25">
      <c r="A1" t="s">
        <v>24</v>
      </c>
      <c r="B1">
        <v>10</v>
      </c>
      <c r="F1" t="e">
        <f>COUNTIF('HSE Kvalifikacioni Upitnik'!#REF!,"смртни исход")</f>
        <v>#REF!</v>
      </c>
      <c r="G1" t="e">
        <f>COUNTIF('HSE Kvalifikacioni Upitnik'!#REF!,"смртни исход")</f>
        <v>#REF!</v>
      </c>
      <c r="I1" t="e">
        <f>'HSE Kvalifikacioni Upitnik'!#REF!*100000</f>
        <v>#REF!</v>
      </c>
      <c r="K1">
        <v>20</v>
      </c>
      <c r="M1" t="s">
        <v>28</v>
      </c>
      <c r="N1">
        <f>COUNTIF('HSE Kvalifikacioni Upitnik'!F56,"Низак ризик")</f>
        <v>0</v>
      </c>
      <c r="O1" s="9" t="s">
        <v>31</v>
      </c>
    </row>
    <row r="2" spans="1:17" ht="28.15" customHeight="1" x14ac:dyDescent="0.25">
      <c r="A2" t="s">
        <v>22</v>
      </c>
      <c r="B2">
        <v>5</v>
      </c>
      <c r="F2" t="e">
        <f>COUNTIF('HSE Kvalifikacioni Upitnik'!#REF!,"Крупан догађај/колективна повреда")</f>
        <v>#REF!</v>
      </c>
      <c r="G2" t="e">
        <f>COUNTIF('HSE Kvalifikacioni Upitnik'!#REF!,"Крупан догађај/колективна повреда")</f>
        <v>#REF!</v>
      </c>
      <c r="K2">
        <v>5</v>
      </c>
      <c r="M2" t="s">
        <v>29</v>
      </c>
      <c r="N2">
        <f>COUNTIF('HSE Kvalifikacioni Upitnik'!F57,"Умерен ризик")</f>
        <v>0</v>
      </c>
      <c r="O2" s="10" t="s">
        <v>153</v>
      </c>
      <c r="Q2" s="8"/>
    </row>
    <row r="3" spans="1:17" x14ac:dyDescent="0.25">
      <c r="A3" t="s">
        <v>23</v>
      </c>
      <c r="B3">
        <v>2</v>
      </c>
      <c r="F3" t="e">
        <f>COUNTIF('HSE Kvalifikacioni Upitnik'!#REF!,"Повреда са изгубљеним данима")</f>
        <v>#REF!</v>
      </c>
      <c r="G3" t="e">
        <f>COUNTIF('HSE Kvalifikacioni Upitnik'!#REF!,"Повреда са изгубљеним данима")</f>
        <v>#REF!</v>
      </c>
      <c r="K3">
        <v>0</v>
      </c>
    </row>
    <row r="4" spans="1:17" x14ac:dyDescent="0.25">
      <c r="A4" t="s">
        <v>25</v>
      </c>
      <c r="B4">
        <v>1</v>
      </c>
      <c r="F4" t="e">
        <f>COUNTIF('HSE Kvalifikacioni Upitnik'!#REF!,"остало")</f>
        <v>#REF!</v>
      </c>
      <c r="G4" t="e">
        <f>COUNTIF('HSE Kvalifikacioni Upitnik'!#REF!,"остало")</f>
        <v>#REF!</v>
      </c>
      <c r="M4" t="s">
        <v>30</v>
      </c>
      <c r="N4">
        <f>COUNTIF('HSE Kvalifikacioni Upitnik'!F58,"Висок ризик")</f>
        <v>0</v>
      </c>
    </row>
    <row r="5" spans="1:17" x14ac:dyDescent="0.25">
      <c r="A5" s="6" t="s">
        <v>26</v>
      </c>
      <c r="B5">
        <v>0</v>
      </c>
      <c r="F5" t="e">
        <f>COUNTIF('HSE Kvalifikacioni Upitnik'!#REF!,"Нема акцидената")</f>
        <v>#REF!</v>
      </c>
      <c r="G5" t="e">
        <f>COUNTIF('HSE Kvalifikacioni Upitnik'!#REF!,"Нема акцидената")</f>
        <v>#REF!</v>
      </c>
    </row>
    <row r="6" spans="1:17" x14ac:dyDescent="0.25">
      <c r="A6" s="6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"/>
  <sheetViews>
    <sheetView workbookViewId="0">
      <selection activeCell="H1" sqref="H1"/>
    </sheetView>
  </sheetViews>
  <sheetFormatPr defaultRowHeight="15" x14ac:dyDescent="0.25"/>
  <sheetData>
    <row r="1" spans="1:17" x14ac:dyDescent="0.25">
      <c r="A1" s="5" t="s">
        <v>19</v>
      </c>
      <c r="E1" s="40">
        <v>75</v>
      </c>
      <c r="F1" s="40">
        <v>5</v>
      </c>
      <c r="G1" s="40">
        <v>50</v>
      </c>
      <c r="H1" s="40">
        <v>8.33</v>
      </c>
      <c r="J1" s="13" t="s">
        <v>150</v>
      </c>
      <c r="P1">
        <v>25</v>
      </c>
      <c r="Q1">
        <v>5</v>
      </c>
    </row>
    <row r="2" spans="1:17" x14ac:dyDescent="0.25">
      <c r="A2" s="5" t="s">
        <v>20</v>
      </c>
      <c r="C2" s="40">
        <v>0</v>
      </c>
      <c r="D2" s="40">
        <v>50</v>
      </c>
      <c r="E2" s="40">
        <v>80</v>
      </c>
      <c r="F2" s="40">
        <v>10</v>
      </c>
      <c r="G2" s="40">
        <v>55</v>
      </c>
      <c r="H2" s="40">
        <v>16.66</v>
      </c>
      <c r="J2" t="s">
        <v>151</v>
      </c>
      <c r="P2">
        <v>30</v>
      </c>
      <c r="Q2">
        <v>10</v>
      </c>
    </row>
    <row r="3" spans="1:17" x14ac:dyDescent="0.25">
      <c r="A3" s="5"/>
      <c r="D3" t="s">
        <v>154</v>
      </c>
      <c r="E3" s="40">
        <v>85</v>
      </c>
      <c r="F3" s="40">
        <v>15</v>
      </c>
      <c r="G3" s="40">
        <v>60</v>
      </c>
      <c r="H3" s="40">
        <v>25</v>
      </c>
      <c r="J3" t="s">
        <v>152</v>
      </c>
      <c r="P3">
        <v>35</v>
      </c>
      <c r="Q3">
        <v>15</v>
      </c>
    </row>
    <row r="4" spans="1:17" x14ac:dyDescent="0.25">
      <c r="D4" t="s">
        <v>21</v>
      </c>
      <c r="E4" s="40">
        <v>90</v>
      </c>
      <c r="F4" s="40">
        <v>0</v>
      </c>
      <c r="G4" s="40">
        <v>65</v>
      </c>
      <c r="H4" s="40">
        <v>33.33</v>
      </c>
      <c r="J4" t="s">
        <v>153</v>
      </c>
      <c r="P4">
        <v>40</v>
      </c>
      <c r="Q4">
        <v>20</v>
      </c>
    </row>
    <row r="5" spans="1:17" x14ac:dyDescent="0.25">
      <c r="F5" s="40">
        <v>20</v>
      </c>
      <c r="G5" s="40">
        <v>75</v>
      </c>
      <c r="H5" s="40">
        <v>42</v>
      </c>
      <c r="J5" t="s">
        <v>156</v>
      </c>
      <c r="P5">
        <v>5</v>
      </c>
      <c r="Q5">
        <v>25</v>
      </c>
    </row>
    <row r="6" spans="1:17" x14ac:dyDescent="0.25">
      <c r="G6" s="40">
        <v>80</v>
      </c>
      <c r="H6" s="40">
        <v>50</v>
      </c>
      <c r="I6">
        <f>IF(Sheet3!B1=1,Sheet2!P5,IF(Sheet3!B1=2,Sheet2!P6,IF(Sheet3!B1=3,Sheet2!P7,IF(Sheet3!B1=4,Sheet2!P1,IF(Sheet3!B1=5,Sheet2!P2,IF(Sheet3!B1=6,Sheet2!P3,IF(Sheet3!B1=7,Sheet2!P4)))))))</f>
        <v>40</v>
      </c>
      <c r="P6">
        <v>10</v>
      </c>
      <c r="Q6">
        <v>30</v>
      </c>
    </row>
    <row r="7" spans="1:17" x14ac:dyDescent="0.25">
      <c r="G7" s="40">
        <v>85</v>
      </c>
      <c r="H7" s="40">
        <v>58.33</v>
      </c>
      <c r="I7" t="b">
        <f>IF(Sheet3!B1=1,Sheet2!F1,IF(Sheet3!B2=2,Sheet2!F2,IF(Sheet3!B1=3,Sheet2!F3,IF(Sheet3!B1=4,Sheet2!F5))))</f>
        <v>0</v>
      </c>
      <c r="P7">
        <v>15</v>
      </c>
      <c r="Q7">
        <v>35</v>
      </c>
    </row>
    <row r="8" spans="1:17" x14ac:dyDescent="0.25">
      <c r="G8" s="40">
        <v>90</v>
      </c>
      <c r="H8" s="40"/>
      <c r="I8">
        <f>IF(Sheet3!C1=3,Sheet2!Q5,IF(Sheet3!C1=1,Sheet2!Q1,IF(Sheet3!C1=2,Sheet2!Q2,IF(Sheet3!C1=4,Sheet2!Q6,IF(Sheet3!C1=5,Sheet2!Q7,IF(Sheet3!C1=6,Sheet2!Q8,IF(Sheet3!C1=7,Sheet2!Q9)))))))</f>
        <v>10</v>
      </c>
      <c r="P8">
        <v>20</v>
      </c>
      <c r="Q8">
        <v>40</v>
      </c>
    </row>
    <row r="9" spans="1:17" x14ac:dyDescent="0.25">
      <c r="G9" s="40">
        <v>95</v>
      </c>
      <c r="H9" s="40"/>
      <c r="Q9">
        <v>45</v>
      </c>
    </row>
    <row r="10" spans="1:17" x14ac:dyDescent="0.25">
      <c r="G10" s="40">
        <v>100</v>
      </c>
      <c r="H10" s="40"/>
    </row>
    <row r="11" spans="1:17" x14ac:dyDescent="0.25">
      <c r="G11" s="40">
        <v>105</v>
      </c>
      <c r="H11" s="40"/>
    </row>
    <row r="12" spans="1:17" x14ac:dyDescent="0.25">
      <c r="G12" s="40">
        <v>110</v>
      </c>
      <c r="H12" s="40"/>
    </row>
    <row r="13" spans="1:17" x14ac:dyDescent="0.25">
      <c r="G13" s="40">
        <v>115</v>
      </c>
      <c r="H13" s="40"/>
    </row>
    <row r="14" spans="1:17" x14ac:dyDescent="0.25">
      <c r="G14" s="40">
        <v>120</v>
      </c>
      <c r="H14" s="40"/>
    </row>
    <row r="15" spans="1:17" x14ac:dyDescent="0.25">
      <c r="G15" s="40">
        <v>125</v>
      </c>
      <c r="H15" s="40"/>
    </row>
    <row r="16" spans="1:17" x14ac:dyDescent="0.25">
      <c r="G16" s="40">
        <v>130</v>
      </c>
      <c r="H16" s="40"/>
    </row>
    <row r="17" spans="7:8" x14ac:dyDescent="0.25">
      <c r="G17" s="40">
        <v>135</v>
      </c>
      <c r="H17" s="40"/>
    </row>
    <row r="18" spans="7:8" x14ac:dyDescent="0.25">
      <c r="G18" s="40">
        <v>140</v>
      </c>
      <c r="H18" s="40"/>
    </row>
  </sheetData>
  <sheetProtection algorithmName="SHA-512" hashValue="tVgwspjFVGAaXoPKYHjttzX9RffdkPU3FcYx1vDVci+Cr4HFUOBKy5S96tmcqayYbXr1CKKh0UoEqb/1VCvaOg==" saltValue="Me4Sfs3hERfxM36ofoj5Lg==" spinCount="100000" sheet="1" objects="1" scenarios="1"/>
  <pageMargins left="0.7" right="0.7" top="0.75" bottom="0.75" header="0.3" footer="0.3"/>
  <pageSetup paperSize="9" orientation="portrait" verticalDpi="0" r:id="rId1"/>
  <headerFooter differentOddEven="1" differentFirst="1">
    <oddHeader>&amp;C&amp;"Verdana,Regular"&amp;12 </oddHeader>
    <evenHeader>&amp;C&amp;"Verdana,Regular"&amp;12 </evenHeader>
    <firstHeader>&amp;C&amp;"Verdana,Regular"&amp;12 </first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"/>
  <sheetViews>
    <sheetView workbookViewId="0">
      <selection activeCell="B1" sqref="B1"/>
    </sheetView>
  </sheetViews>
  <sheetFormatPr defaultRowHeight="15" x14ac:dyDescent="0.25"/>
  <sheetData>
    <row r="1" spans="1:3" x14ac:dyDescent="0.25">
      <c r="A1">
        <f>COUNTIF('HSE Kvalifikacioni Upitnik'!E74:E82,"да")</f>
        <v>9</v>
      </c>
      <c r="B1">
        <f>COUNTIF('HSE Kvalifikacioni Upitnik'!E86:E95,"да")</f>
        <v>7</v>
      </c>
      <c r="C1">
        <f>COUNTIF('HSE Kvalifikacioni Upitnik'!E93:E99,"да")</f>
        <v>2</v>
      </c>
    </row>
  </sheetData>
  <sheetProtection algorithmName="SHA-512" hashValue="nifvyqxmUorid0CFAD04S5WLz8GOh9bCJi04eT+Mul2mmSyJdRiUD3yyTPYE5ExMUIhU1bGcvEU1lRCoIPK23g==" saltValue="Yoagr1U8Z0pIf+pB13dkSQ==" spinCount="100000" sheet="1" objects="1" scenario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amesOfEntries xmlns="b3ef1202-6da4-439b-bd9c-0f518e8f8abc" xsi:nil="true"/>
    <DocumentName xmlns="b3ef1202-6da4-439b-bd9c-0f518e8f8abc" xsi:nil="true"/>
    <ReferesToItemTitle xmlns="b3ef1202-6da4-439b-bd9c-0f518e8f8abc" xsi:nil="true"/>
    <_dlc_DocId xmlns="b3ef1202-6da4-439b-bd9c-0f518e8f8abc">2011-10-173582</_dlc_DocId>
    <_dlc_DocIdUrl xmlns="b3ef1202-6da4-439b-bd9c-0f518e8f8abc">
      <Url>https://nisdms.nis.local/_layouts/DocIdRedir.aspx?ID=2011-10-173582</Url>
      <Description>2011-10-173582</Description>
    </_dlc_DocIdUrl>
    <BarCode xmlns="b3ef1202-6da4-439b-bd9c-0f518e8f8abc">30220421153345644</BarCode>
    <DocumentType xmlns="b3ef1202-6da4-439b-bd9c-0f518e8f8abc">Prilog Nalogodavnog dokumenta</DocumentType>
    <ScanDocumentType xmlns="b3ef1202-6da4-439b-bd9c-0f518e8f8abc">Prilog</ScanDocumentType>
    <NISActive xmlns="b3ef1202-6da4-439b-bd9c-0f518e8f8abc">true</NISActive>
    <DocumentSubType xmlns="b3ef1202-6da4-439b-bd9c-0f518e8f8abc" xsi:nil="true"/>
    <InternalID xmlns="b3ef1202-6da4-439b-bd9c-0f518e8f8abc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NIS Prilozi CT" ma:contentTypeID="0x0101005F25A6153FC34E53BEDA562282F7BE2A00E707DE6AE5AAD94EA923D273D7FA21DE" ma:contentTypeVersion="11" ma:contentTypeDescription="NIS Dokument" ma:contentTypeScope="" ma:versionID="13d545f4641f4e1f932cf345b645a3c0">
  <xsd:schema xmlns:xsd="http://www.w3.org/2001/XMLSchema" xmlns:xs="http://www.w3.org/2001/XMLSchema" xmlns:p="http://schemas.microsoft.com/office/2006/metadata/properties" xmlns:ns2="b3ef1202-6da4-439b-bd9c-0f518e8f8abc" targetNamespace="http://schemas.microsoft.com/office/2006/metadata/properties" ma:root="true" ma:fieldsID="d12024c8fbd3c800f1703f6362949bc9" ns2:_="">
    <xsd:import namespace="b3ef1202-6da4-439b-bd9c-0f518e8f8abc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canDocumentType"/>
                <xsd:element ref="ns2:BarCode" minOccurs="0"/>
                <xsd:element ref="ns2:DocumentType"/>
                <xsd:element ref="ns2:DocumentSubType" minOccurs="0"/>
                <xsd:element ref="ns2:InternalID" minOccurs="0"/>
                <xsd:element ref="ns2:OrganizationalUnit" minOccurs="0"/>
                <xsd:element ref="ns2:NISActive" minOccurs="0"/>
                <xsd:element ref="ns2:ReferesToItemTitle" minOccurs="0"/>
                <xsd:element ref="ns2:DocumentName" minOccurs="0"/>
                <xsd:element ref="ns2:NamesOfEntr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ef1202-6da4-439b-bd9c-0f518e8f8abc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canDocumentType" ma:index="11" ma:displayName="Tip" ma:default="Prilog" ma:format="RadioButtons" ma:internalName="ScanDocumentType">
      <xsd:simpleType>
        <xsd:restriction base="dms:Choice">
          <xsd:enumeration value="Glavni dokument"/>
          <xsd:enumeration value="Prilog"/>
          <xsd:enumeration value="Napomena"/>
        </xsd:restriction>
      </xsd:simpleType>
    </xsd:element>
    <xsd:element name="BarCode" ma:index="12" nillable="true" ma:displayName="Barkod" ma:hidden="true" ma:internalName="BarCode" ma:readOnly="false">
      <xsd:simpleType>
        <xsd:restriction base="dms:Text"/>
      </xsd:simpleType>
    </xsd:element>
    <xsd:element name="DocumentType" ma:index="13" ma:displayName="Tip dokumenta" ma:internalName="DocumentType" ma:readOnly="false">
      <xsd:simpleType>
        <xsd:restriction base="dms:Text"/>
      </xsd:simpleType>
    </xsd:element>
    <xsd:element name="DocumentSubType" ma:index="14" nillable="true" ma:displayName="Vrsta dokumenta" ma:internalName="DocumentSubType">
      <xsd:simpleType>
        <xsd:restriction base="dms:Text"/>
      </xsd:simpleType>
    </xsd:element>
    <xsd:element name="InternalID" ma:index="15" nillable="true" ma:displayName="Delovodni broj" ma:internalName="InternalID">
      <xsd:simpleType>
        <xsd:restriction base="dms:Text"/>
      </xsd:simpleType>
    </xsd:element>
    <xsd:element name="OrganizationalUnit" ma:index="16" nillable="true" ma:displayName="Organizacioni deo" ma:internalName="OrganizationalUnit" ma:readOnly="true">
      <xsd:simpleType>
        <xsd:restriction base="dms:Text"/>
      </xsd:simpleType>
    </xsd:element>
    <xsd:element name="NISActive" ma:index="17" nillable="true" ma:displayName="Aktivan" ma:default="1" ma:internalName="NISActive">
      <xsd:simpleType>
        <xsd:restriction base="dms:Boolean"/>
      </xsd:simpleType>
    </xsd:element>
    <xsd:element name="ReferesToItemTitle" ma:index="18" nillable="true" ma:displayName="Naslov dokumenta" ma:internalName="ReferesToItemTitle">
      <xsd:simpleType>
        <xsd:restriction base="dms:Text"/>
      </xsd:simpleType>
    </xsd:element>
    <xsd:element name="DocumentName" ma:index="19" nillable="true" ma:displayName="Naziv dokumenta" ma:internalName="DocumentName">
      <xsd:simpleType>
        <xsd:restriction base="dms:Text"/>
      </xsd:simpleType>
    </xsd:element>
    <xsd:element name="NamesOfEntries" ma:index="20" nillable="true" ma:displayName="Nazivi priloga" ma:internalName="NamesOfEntries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7C393C7-D10F-4222-8832-0C585349495B}">
  <ds:schemaRefs>
    <ds:schemaRef ds:uri="http://schemas.microsoft.com/office/2006/metadata/properties"/>
    <ds:schemaRef ds:uri="http://schemas.microsoft.com/office/infopath/2007/PartnerControls"/>
    <ds:schemaRef ds:uri="b3ef1202-6da4-439b-bd9c-0f518e8f8abc"/>
  </ds:schemaRefs>
</ds:datastoreItem>
</file>

<file path=customXml/itemProps2.xml><?xml version="1.0" encoding="utf-8"?>
<ds:datastoreItem xmlns:ds="http://schemas.openxmlformats.org/officeDocument/2006/customXml" ds:itemID="{DAB9BFEF-E617-4106-82DC-75324A0EC25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C0DD9BB-D9C3-436F-9324-56F69EDC7894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C8F29662-FE5D-46C6-A3CD-960E4CF4795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3ef1202-6da4-439b-bd9c-0f518e8f8ab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HSE Kvalifikacioni Upitnik</vt:lpstr>
      <vt:lpstr>Ocena HSE Kvalifik. upitnika</vt:lpstr>
      <vt:lpstr>Sheet5</vt:lpstr>
      <vt:lpstr>Sheet4</vt:lpstr>
      <vt:lpstr>Sheet2</vt:lpstr>
      <vt:lpstr>Sheet3</vt:lpstr>
      <vt:lpstr>'HSE Kvalifikacioni Upitnik'!Print_Area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Prilog 15 Standarda SA-09.01.21-022_V2.0</dc:title>
  <dc:creator>Windows User</dc:creator>
  <cp:keywords>Klasifikacija: За интерну употребу/Restricted</cp:keywords>
  <cp:lastModifiedBy>Nikola Zagorac</cp:lastModifiedBy>
  <cp:lastPrinted>2018-09-03T09:17:38Z</cp:lastPrinted>
  <dcterms:created xsi:type="dcterms:W3CDTF">2017-09-05T06:18:08Z</dcterms:created>
  <dcterms:modified xsi:type="dcterms:W3CDTF">2023-01-23T11:57:35Z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b5b840e9-8366-4c59-bf04-2561a20be2da</vt:lpwstr>
  </property>
  <property fmtid="{D5CDD505-2E9C-101B-9397-08002B2CF9AE}" pid="3" name="NISKlasifikacija">
    <vt:lpwstr>Za-internu-upotrebu-Restricted</vt:lpwstr>
  </property>
  <property fmtid="{D5CDD505-2E9C-101B-9397-08002B2CF9AE}" pid="4" name="ContentTypeId">
    <vt:lpwstr>0x0101005F25A6153FC34E53BEDA562282F7BE2A00E707DE6AE5AAD94EA923D273D7FA21DE</vt:lpwstr>
  </property>
  <property fmtid="{D5CDD505-2E9C-101B-9397-08002B2CF9AE}" pid="5" name="BarCode">
    <vt:lpwstr>30190812104738599</vt:lpwstr>
  </property>
  <property fmtid="{D5CDD505-2E9C-101B-9397-08002B2CF9AE}" pid="6" name="DocumentType">
    <vt:lpwstr>Prilog Nalogodavnog dokumenta</vt:lpwstr>
  </property>
  <property fmtid="{D5CDD505-2E9C-101B-9397-08002B2CF9AE}" pid="7" name="ScanDocumentType">
    <vt:lpwstr>Prilog</vt:lpwstr>
  </property>
  <property fmtid="{D5CDD505-2E9C-101B-9397-08002B2CF9AE}" pid="8" name="_dlc_DocIdItemGuid">
    <vt:lpwstr>ea8de644-a209-4217-a74c-964e406b5bae</vt:lpwstr>
  </property>
  <property fmtid="{D5CDD505-2E9C-101B-9397-08002B2CF9AE}" pid="9" name="Klasifikacija">
    <vt:lpwstr>Za-internu-upotrebu-Restricted</vt:lpwstr>
  </property>
</Properties>
</file>