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Data NIS\moji podaci\_zadaci Vladimir\15_portal HSE_upitnik\srpski\"/>
    </mc:Choice>
  </mc:AlternateContent>
  <xr:revisionPtr revIDLastSave="0" documentId="13_ncr:1_{5F042B3D-83A3-4FD9-9299-ADA607FF7C5A}" xr6:coauthVersionLast="36" xr6:coauthVersionMax="36" xr10:uidLastSave="{00000000-0000-0000-0000-000000000000}"/>
  <bookViews>
    <workbookView xWindow="0" yWindow="0" windowWidth="14715" windowHeight="1860" xr2:uid="{00000000-000D-0000-FFFF-FFFF00000000}"/>
  </bookViews>
  <sheets>
    <sheet name="HSE Kvalifikacioni Upitnik" sheetId="1" r:id="rId1"/>
    <sheet name="Sheet7" sheetId="10" state="hidden" r:id="rId2"/>
    <sheet name="Ocena HSE Kvalifik. upitnika" sheetId="6" state="hidden" r:id="rId3"/>
    <sheet name="Sheet5" sheetId="5" state="hidden" r:id="rId4"/>
    <sheet name="Sheet4" sheetId="4" state="hidden" r:id="rId5"/>
    <sheet name="Sheet2" sheetId="2" state="hidden" r:id="rId6"/>
    <sheet name="Sheet3" sheetId="3" state="hidden" r:id="rId7"/>
    <sheet name="Segmentacija nabavke SU" sheetId="7" r:id="rId8"/>
    <sheet name="Sheet6" sheetId="9" state="hidden" r:id="rId9"/>
    <sheet name="Sheet1" sheetId="8" state="hidden" r:id="rId10"/>
  </sheets>
  <definedNames>
    <definedName name="_xlnm._FilterDatabase" localSheetId="0" hidden="1">'HSE Kvalifikacioni Upitnik'!$C$80:$E$110</definedName>
    <definedName name="_xlnm._FilterDatabase" localSheetId="7" hidden="1">'Segmentacija nabavke SU'!$A$5:$GZ$318</definedName>
    <definedName name="_xlnm._FilterDatabase" localSheetId="9" hidden="1">Sheet1!$A$1:$B$1</definedName>
    <definedName name="_xlnm.Print_Area" localSheetId="0">'HSE Kvalifikacioni Upitnik'!$B$1:$I$156</definedName>
    <definedName name="_xlnm.Print_Area" localSheetId="7">'Segmentacija nabavke SU'!$B$1:$H$318</definedName>
  </definedNames>
  <calcPr calcId="191029"/>
</workbook>
</file>

<file path=xl/calcChain.xml><?xml version="1.0" encoding="utf-8"?>
<calcChain xmlns="http://schemas.openxmlformats.org/spreadsheetml/2006/main">
  <c r="H106" i="1" l="1"/>
  <c r="C1" i="3"/>
  <c r="G27" i="1" l="1"/>
  <c r="G28" i="1"/>
  <c r="G29" i="1"/>
  <c r="G30" i="1"/>
  <c r="G31" i="1"/>
  <c r="G32" i="1"/>
  <c r="G33" i="1"/>
  <c r="G34" i="1"/>
  <c r="G35" i="1"/>
  <c r="G26" i="1"/>
  <c r="D27" i="1" l="1"/>
  <c r="D28" i="1"/>
  <c r="D29" i="1"/>
  <c r="D30" i="1"/>
  <c r="D31" i="1"/>
  <c r="D32" i="1"/>
  <c r="D33" i="1"/>
  <c r="D34" i="1"/>
  <c r="D35" i="1"/>
  <c r="D26" i="1"/>
  <c r="H318" i="7" l="1"/>
  <c r="H317" i="7"/>
  <c r="H316" i="7"/>
  <c r="H315" i="7"/>
  <c r="H314" i="7"/>
  <c r="H313" i="7"/>
  <c r="H312" i="7"/>
  <c r="H311" i="7"/>
  <c r="H310" i="7"/>
  <c r="H309" i="7"/>
  <c r="H308" i="7"/>
  <c r="H307" i="7"/>
  <c r="H306" i="7"/>
  <c r="J305" i="7"/>
  <c r="H305" i="7"/>
  <c r="J304" i="7"/>
  <c r="H304" i="7"/>
  <c r="J303" i="7"/>
  <c r="H303" i="7"/>
  <c r="J302" i="7"/>
  <c r="H302" i="7"/>
  <c r="J301" i="7"/>
  <c r="H301" i="7"/>
  <c r="J300" i="7"/>
  <c r="H300" i="7"/>
  <c r="J299" i="7"/>
  <c r="H299" i="7"/>
  <c r="J298" i="7"/>
  <c r="H298" i="7"/>
  <c r="J297" i="7"/>
  <c r="H297" i="7"/>
  <c r="J296" i="7"/>
  <c r="H296" i="7"/>
  <c r="J295" i="7"/>
  <c r="H295" i="7"/>
  <c r="J294" i="7"/>
  <c r="H294" i="7"/>
  <c r="J293" i="7"/>
  <c r="H293" i="7"/>
  <c r="J292" i="7"/>
  <c r="H292" i="7"/>
  <c r="J291" i="7"/>
  <c r="H291" i="7"/>
  <c r="J290" i="7"/>
  <c r="H290" i="7"/>
  <c r="J289" i="7"/>
  <c r="H289" i="7"/>
  <c r="J288" i="7"/>
  <c r="H288" i="7"/>
  <c r="J287" i="7"/>
  <c r="H287" i="7"/>
  <c r="J286" i="7"/>
  <c r="H286" i="7"/>
  <c r="J285" i="7"/>
  <c r="H285" i="7"/>
  <c r="J284" i="7"/>
  <c r="H284" i="7"/>
  <c r="J283" i="7"/>
  <c r="H283" i="7"/>
  <c r="J282" i="7"/>
  <c r="H282" i="7"/>
  <c r="J281" i="7"/>
  <c r="H281" i="7"/>
  <c r="J280" i="7"/>
  <c r="H280" i="7"/>
  <c r="J279" i="7"/>
  <c r="H279" i="7"/>
  <c r="J278" i="7"/>
  <c r="H278" i="7"/>
  <c r="J277" i="7"/>
  <c r="H277" i="7"/>
  <c r="J276" i="7"/>
  <c r="H276" i="7"/>
  <c r="J275" i="7"/>
  <c r="H275" i="7"/>
  <c r="J274" i="7"/>
  <c r="H274" i="7"/>
  <c r="J273" i="7"/>
  <c r="H273" i="7"/>
  <c r="J272" i="7"/>
  <c r="H272" i="7"/>
  <c r="J271" i="7"/>
  <c r="H271" i="7"/>
  <c r="J270" i="7"/>
  <c r="H270" i="7"/>
  <c r="J269" i="7"/>
  <c r="H269" i="7"/>
  <c r="J268" i="7"/>
  <c r="H268" i="7"/>
  <c r="J267" i="7"/>
  <c r="H267" i="7"/>
  <c r="J266" i="7"/>
  <c r="H266" i="7"/>
  <c r="J265" i="7"/>
  <c r="H265" i="7"/>
  <c r="J264" i="7"/>
  <c r="H264" i="7"/>
  <c r="J263" i="7"/>
  <c r="H263" i="7"/>
  <c r="J262" i="7"/>
  <c r="H262" i="7"/>
  <c r="J261" i="7"/>
  <c r="H261" i="7"/>
  <c r="J260" i="7"/>
  <c r="H260" i="7"/>
  <c r="J259" i="7"/>
  <c r="H259" i="7"/>
  <c r="J258" i="7"/>
  <c r="H258" i="7"/>
  <c r="J257" i="7"/>
  <c r="H257" i="7"/>
  <c r="J256" i="7"/>
  <c r="H256" i="7"/>
  <c r="J255" i="7"/>
  <c r="H255" i="7"/>
  <c r="J254" i="7"/>
  <c r="H254" i="7"/>
  <c r="J253" i="7"/>
  <c r="H253" i="7"/>
  <c r="J252" i="7"/>
  <c r="H252" i="7"/>
  <c r="J251" i="7"/>
  <c r="H251" i="7"/>
  <c r="J250" i="7"/>
  <c r="H250" i="7"/>
  <c r="J249" i="7"/>
  <c r="H249" i="7"/>
  <c r="J248" i="7"/>
  <c r="H248" i="7"/>
  <c r="J247" i="7"/>
  <c r="H247" i="7"/>
  <c r="J246" i="7"/>
  <c r="H246" i="7"/>
  <c r="J245" i="7"/>
  <c r="H245" i="7"/>
  <c r="J244" i="7"/>
  <c r="H244" i="7"/>
  <c r="J243" i="7"/>
  <c r="H243" i="7"/>
  <c r="J242" i="7"/>
  <c r="H242" i="7"/>
  <c r="J241" i="7"/>
  <c r="H241" i="7"/>
  <c r="J240" i="7"/>
  <c r="H240" i="7"/>
  <c r="J239" i="7"/>
  <c r="H239" i="7"/>
  <c r="J238" i="7"/>
  <c r="H238" i="7"/>
  <c r="J237" i="7"/>
  <c r="H237" i="7"/>
  <c r="J236" i="7"/>
  <c r="H236" i="7"/>
  <c r="J235" i="7"/>
  <c r="H235" i="7"/>
  <c r="J234" i="7"/>
  <c r="H234" i="7"/>
  <c r="J233" i="7"/>
  <c r="H233" i="7"/>
  <c r="J232" i="7"/>
  <c r="H232" i="7"/>
  <c r="J231" i="7"/>
  <c r="H231" i="7"/>
  <c r="J230" i="7"/>
  <c r="H230" i="7"/>
  <c r="J229" i="7"/>
  <c r="H229" i="7"/>
  <c r="J228" i="7"/>
  <c r="H228" i="7"/>
  <c r="J227" i="7"/>
  <c r="H227" i="7"/>
  <c r="H226" i="7"/>
  <c r="J225" i="7"/>
  <c r="H225" i="7"/>
  <c r="J224" i="7"/>
  <c r="H224" i="7"/>
  <c r="J223" i="7"/>
  <c r="H223" i="7"/>
  <c r="J222" i="7"/>
  <c r="H222" i="7"/>
  <c r="J221" i="7"/>
  <c r="H221" i="7"/>
  <c r="J220" i="7"/>
  <c r="H220" i="7"/>
  <c r="J219" i="7"/>
  <c r="H219" i="7"/>
  <c r="J218" i="7"/>
  <c r="H218" i="7"/>
  <c r="J217" i="7"/>
  <c r="H217" i="7"/>
  <c r="H216" i="7"/>
  <c r="J215" i="7"/>
  <c r="H215" i="7"/>
  <c r="J214" i="7"/>
  <c r="H214" i="7"/>
  <c r="J213" i="7"/>
  <c r="H213" i="7"/>
  <c r="J212" i="7"/>
  <c r="H212" i="7"/>
  <c r="J211" i="7"/>
  <c r="H211" i="7"/>
  <c r="J210" i="7"/>
  <c r="H210" i="7"/>
  <c r="J209" i="7"/>
  <c r="H209" i="7"/>
  <c r="J208" i="7"/>
  <c r="H208" i="7"/>
  <c r="J207" i="7"/>
  <c r="H207" i="7"/>
  <c r="J206" i="7"/>
  <c r="H206" i="7"/>
  <c r="J205" i="7"/>
  <c r="H205" i="7"/>
  <c r="J204" i="7"/>
  <c r="H204" i="7"/>
  <c r="J203" i="7"/>
  <c r="H203" i="7"/>
  <c r="J202" i="7"/>
  <c r="H202" i="7"/>
  <c r="J201" i="7"/>
  <c r="H201" i="7"/>
  <c r="J200" i="7"/>
  <c r="H200" i="7"/>
  <c r="J199" i="7"/>
  <c r="H199" i="7"/>
  <c r="J198" i="7"/>
  <c r="H198" i="7"/>
  <c r="J197" i="7"/>
  <c r="H197" i="7"/>
  <c r="J196" i="7"/>
  <c r="H196" i="7"/>
  <c r="J195" i="7"/>
  <c r="H195" i="7"/>
  <c r="J194" i="7"/>
  <c r="H194" i="7"/>
  <c r="J193" i="7"/>
  <c r="H193" i="7"/>
  <c r="J192" i="7"/>
  <c r="H192" i="7"/>
  <c r="J191" i="7"/>
  <c r="H191" i="7"/>
  <c r="J190" i="7"/>
  <c r="H190" i="7"/>
  <c r="J189" i="7"/>
  <c r="H189" i="7"/>
  <c r="J188" i="7"/>
  <c r="H188" i="7"/>
  <c r="J187" i="7"/>
  <c r="H187" i="7"/>
  <c r="J186" i="7"/>
  <c r="H186" i="7"/>
  <c r="J185" i="7"/>
  <c r="H185" i="7"/>
  <c r="J184" i="7"/>
  <c r="H184" i="7"/>
  <c r="J183" i="7"/>
  <c r="H183" i="7"/>
  <c r="J182" i="7"/>
  <c r="H182" i="7"/>
  <c r="J181" i="7"/>
  <c r="H181" i="7"/>
  <c r="J180" i="7"/>
  <c r="H180" i="7"/>
  <c r="J179" i="7"/>
  <c r="H179" i="7"/>
  <c r="J178" i="7"/>
  <c r="H178" i="7"/>
  <c r="J177" i="7"/>
  <c r="H177" i="7"/>
  <c r="J176" i="7"/>
  <c r="H176" i="7"/>
  <c r="J175" i="7"/>
  <c r="H175" i="7"/>
  <c r="J174" i="7"/>
  <c r="H174" i="7"/>
  <c r="H173" i="7"/>
  <c r="H172" i="7"/>
  <c r="H171" i="7"/>
  <c r="J170" i="7"/>
  <c r="H170" i="7"/>
  <c r="J169" i="7"/>
  <c r="H169" i="7"/>
  <c r="J168" i="7"/>
  <c r="H168" i="7"/>
  <c r="J167" i="7"/>
  <c r="H167" i="7"/>
  <c r="J166" i="7"/>
  <c r="H166" i="7"/>
  <c r="J165" i="7"/>
  <c r="H165" i="7"/>
  <c r="J164" i="7"/>
  <c r="H164" i="7"/>
  <c r="H163" i="7"/>
  <c r="J162" i="7"/>
  <c r="H162" i="7"/>
  <c r="J161" i="7"/>
  <c r="H161" i="7"/>
  <c r="J160" i="7"/>
  <c r="H160" i="7"/>
  <c r="J159" i="7"/>
  <c r="H159" i="7"/>
  <c r="J158" i="7"/>
  <c r="H158" i="7"/>
  <c r="J157" i="7"/>
  <c r="H157" i="7"/>
  <c r="J156" i="7"/>
  <c r="H156" i="7"/>
  <c r="J155" i="7"/>
  <c r="H155" i="7"/>
  <c r="J154" i="7"/>
  <c r="H154" i="7"/>
  <c r="J153" i="7"/>
  <c r="H153" i="7"/>
  <c r="J152" i="7"/>
  <c r="H152" i="7"/>
  <c r="J151" i="7"/>
  <c r="H151" i="7"/>
  <c r="J150" i="7"/>
  <c r="H150" i="7"/>
  <c r="J149" i="7"/>
  <c r="H149" i="7"/>
  <c r="J148" i="7"/>
  <c r="H148" i="7"/>
  <c r="J147" i="7"/>
  <c r="H147" i="7"/>
  <c r="J146" i="7"/>
  <c r="H146" i="7"/>
  <c r="J145" i="7"/>
  <c r="H145" i="7"/>
  <c r="J144" i="7"/>
  <c r="H144" i="7"/>
  <c r="J143" i="7"/>
  <c r="H143" i="7"/>
  <c r="J142" i="7"/>
  <c r="H142" i="7"/>
  <c r="J141" i="7"/>
  <c r="H141" i="7"/>
  <c r="J140" i="7"/>
  <c r="H140" i="7"/>
  <c r="J139" i="7"/>
  <c r="H139" i="7"/>
  <c r="J138" i="7"/>
  <c r="H138" i="7"/>
  <c r="J137" i="7"/>
  <c r="H137" i="7"/>
  <c r="J136" i="7"/>
  <c r="H136" i="7"/>
  <c r="J135" i="7"/>
  <c r="H135" i="7"/>
  <c r="J134" i="7"/>
  <c r="H134" i="7"/>
  <c r="J133" i="7"/>
  <c r="H133" i="7"/>
  <c r="J132" i="7"/>
  <c r="H132" i="7"/>
  <c r="J131" i="7"/>
  <c r="H131" i="7"/>
  <c r="J130" i="7"/>
  <c r="H130" i="7"/>
  <c r="J129" i="7"/>
  <c r="H129" i="7"/>
  <c r="J128" i="7"/>
  <c r="H128" i="7"/>
  <c r="J127" i="7"/>
  <c r="H127" i="7"/>
  <c r="J126" i="7"/>
  <c r="H126" i="7"/>
  <c r="J125" i="7"/>
  <c r="H125" i="7"/>
  <c r="J124" i="7"/>
  <c r="H124" i="7"/>
  <c r="J123" i="7"/>
  <c r="H123" i="7"/>
  <c r="J122" i="7"/>
  <c r="H122" i="7"/>
  <c r="J121" i="7"/>
  <c r="H121" i="7"/>
  <c r="J120" i="7"/>
  <c r="H120" i="7"/>
  <c r="J119" i="7"/>
  <c r="H119" i="7"/>
  <c r="J118" i="7"/>
  <c r="H118" i="7"/>
  <c r="J117" i="7"/>
  <c r="H117" i="7"/>
  <c r="J116" i="7"/>
  <c r="H116" i="7"/>
  <c r="J115" i="7"/>
  <c r="H115" i="7"/>
  <c r="J114" i="7"/>
  <c r="H114" i="7"/>
  <c r="J113" i="7"/>
  <c r="H113" i="7"/>
  <c r="J112" i="7"/>
  <c r="H112" i="7"/>
  <c r="J111" i="7"/>
  <c r="H111" i="7"/>
  <c r="J110" i="7"/>
  <c r="H110" i="7"/>
  <c r="J109" i="7"/>
  <c r="H109" i="7"/>
  <c r="J108" i="7"/>
  <c r="H108" i="7"/>
  <c r="J107" i="7"/>
  <c r="H107" i="7"/>
  <c r="J106" i="7"/>
  <c r="H106" i="7"/>
  <c r="J105" i="7"/>
  <c r="H105" i="7"/>
  <c r="J104" i="7"/>
  <c r="H104" i="7"/>
  <c r="J103" i="7"/>
  <c r="H103" i="7"/>
  <c r="J102" i="7"/>
  <c r="H102" i="7"/>
  <c r="J101" i="7"/>
  <c r="H101" i="7"/>
  <c r="J100" i="7"/>
  <c r="H100" i="7"/>
  <c r="J99" i="7"/>
  <c r="H99" i="7"/>
  <c r="J98" i="7"/>
  <c r="H98" i="7"/>
  <c r="J97" i="7"/>
  <c r="H97" i="7"/>
  <c r="J96" i="7"/>
  <c r="H96" i="7"/>
  <c r="J95" i="7"/>
  <c r="H95" i="7"/>
  <c r="J94" i="7"/>
  <c r="H94" i="7"/>
  <c r="J93" i="7"/>
  <c r="H93" i="7"/>
  <c r="J92" i="7"/>
  <c r="H92" i="7"/>
  <c r="J91" i="7"/>
  <c r="H91" i="7"/>
  <c r="J90" i="7"/>
  <c r="H90" i="7"/>
  <c r="J89" i="7"/>
  <c r="H89" i="7"/>
  <c r="J88" i="7"/>
  <c r="H88" i="7"/>
  <c r="J87" i="7"/>
  <c r="H87" i="7"/>
  <c r="H86" i="7"/>
  <c r="J85" i="7"/>
  <c r="H85" i="7"/>
  <c r="J84" i="7"/>
  <c r="H84" i="7"/>
  <c r="J83" i="7"/>
  <c r="H83" i="7"/>
  <c r="J82" i="7"/>
  <c r="H82" i="7"/>
  <c r="J81" i="7"/>
  <c r="H81" i="7"/>
  <c r="J80" i="7"/>
  <c r="H80" i="7"/>
  <c r="J79" i="7"/>
  <c r="H79" i="7"/>
  <c r="J78" i="7"/>
  <c r="H78" i="7"/>
  <c r="J77" i="7"/>
  <c r="H77" i="7"/>
  <c r="J76" i="7"/>
  <c r="H76" i="7"/>
  <c r="J75" i="7"/>
  <c r="H75" i="7"/>
  <c r="J74" i="7"/>
  <c r="H74" i="7"/>
  <c r="J73" i="7"/>
  <c r="H73" i="7"/>
  <c r="J72" i="7"/>
  <c r="H72" i="7"/>
  <c r="J71" i="7"/>
  <c r="H71" i="7"/>
  <c r="J70" i="7"/>
  <c r="H70" i="7"/>
  <c r="J69" i="7"/>
  <c r="H69" i="7"/>
  <c r="J68" i="7"/>
  <c r="H68" i="7"/>
  <c r="J67" i="7"/>
  <c r="H67" i="7"/>
  <c r="J66" i="7"/>
  <c r="H66" i="7"/>
  <c r="J65" i="7"/>
  <c r="H65" i="7"/>
  <c r="J64" i="7"/>
  <c r="H64" i="7"/>
  <c r="J63" i="7"/>
  <c r="H63" i="7"/>
  <c r="J62" i="7"/>
  <c r="H62" i="7"/>
  <c r="J61" i="7"/>
  <c r="H61" i="7"/>
  <c r="J60" i="7"/>
  <c r="H60" i="7"/>
  <c r="J59" i="7"/>
  <c r="H59" i="7"/>
  <c r="J58" i="7"/>
  <c r="H58" i="7"/>
  <c r="J57" i="7"/>
  <c r="H57" i="7"/>
  <c r="J56" i="7"/>
  <c r="H56" i="7"/>
  <c r="J55" i="7"/>
  <c r="H55" i="7"/>
  <c r="J54" i="7"/>
  <c r="H54" i="7"/>
  <c r="J53" i="7"/>
  <c r="H53" i="7"/>
  <c r="J52" i="7"/>
  <c r="H52" i="7"/>
  <c r="J51" i="7"/>
  <c r="H51" i="7"/>
  <c r="H50" i="7"/>
  <c r="J49" i="7"/>
  <c r="H49" i="7"/>
  <c r="J48" i="7"/>
  <c r="H48" i="7"/>
  <c r="J47" i="7"/>
  <c r="H47" i="7"/>
  <c r="J46" i="7"/>
  <c r="H46" i="7"/>
  <c r="J45" i="7"/>
  <c r="H45" i="7"/>
  <c r="J44" i="7"/>
  <c r="H44" i="7"/>
  <c r="H43" i="7"/>
  <c r="J42" i="7"/>
  <c r="H42" i="7"/>
  <c r="J41" i="7"/>
  <c r="H41" i="7"/>
  <c r="J40" i="7"/>
  <c r="H40" i="7"/>
  <c r="H39" i="7"/>
  <c r="J38" i="7"/>
  <c r="H38" i="7"/>
  <c r="J37" i="7"/>
  <c r="H37" i="7"/>
  <c r="J36" i="7"/>
  <c r="H36" i="7"/>
  <c r="J35" i="7"/>
  <c r="H35" i="7"/>
  <c r="J34" i="7"/>
  <c r="H34" i="7"/>
  <c r="J33" i="7"/>
  <c r="H33" i="7"/>
  <c r="J32" i="7"/>
  <c r="H32" i="7"/>
  <c r="J31" i="7"/>
  <c r="H31" i="7"/>
  <c r="J30" i="7"/>
  <c r="H30" i="7"/>
  <c r="J29" i="7"/>
  <c r="H29" i="7"/>
  <c r="J28" i="7"/>
  <c r="H28" i="7"/>
  <c r="J27" i="7"/>
  <c r="H27" i="7"/>
  <c r="J26" i="7"/>
  <c r="H26" i="7"/>
  <c r="J25" i="7"/>
  <c r="H25" i="7"/>
  <c r="J24" i="7"/>
  <c r="H24" i="7"/>
  <c r="J23" i="7"/>
  <c r="H23" i="7"/>
  <c r="J22" i="7"/>
  <c r="H22" i="7"/>
  <c r="J21" i="7"/>
  <c r="H21" i="7"/>
  <c r="J20" i="7"/>
  <c r="H20" i="7"/>
  <c r="J19" i="7"/>
  <c r="H19" i="7"/>
  <c r="J18" i="7"/>
  <c r="H18" i="7"/>
  <c r="J17" i="7"/>
  <c r="H17" i="7"/>
  <c r="H16" i="7"/>
  <c r="H15" i="7"/>
  <c r="J14" i="7"/>
  <c r="H14" i="7"/>
  <c r="J13" i="7"/>
  <c r="H13" i="7"/>
  <c r="J12" i="7"/>
  <c r="H12" i="7"/>
  <c r="H11" i="7"/>
  <c r="J10" i="7"/>
  <c r="H10" i="7"/>
  <c r="J9" i="7"/>
  <c r="H9" i="7"/>
  <c r="J8" i="7"/>
  <c r="H8" i="7"/>
  <c r="J7" i="7"/>
  <c r="H7" i="7"/>
  <c r="J6" i="7"/>
  <c r="H6" i="7"/>
  <c r="I8" i="2"/>
  <c r="B1" i="3"/>
  <c r="I7" i="2" s="1"/>
  <c r="A1" i="3"/>
  <c r="E86" i="1" s="1"/>
  <c r="G5" i="4"/>
  <c r="F5" i="4"/>
  <c r="N4" i="4"/>
  <c r="G4" i="4"/>
  <c r="F4" i="4"/>
  <c r="G3" i="4"/>
  <c r="F3" i="4"/>
  <c r="N2" i="4"/>
  <c r="G2" i="4"/>
  <c r="F2" i="4"/>
  <c r="N1" i="4"/>
  <c r="I1" i="4"/>
  <c r="G1" i="4"/>
  <c r="F1" i="4"/>
  <c r="I3" i="5"/>
  <c r="I2" i="5"/>
  <c r="I1" i="5"/>
  <c r="C44" i="6"/>
  <c r="I34" i="6"/>
  <c r="A33" i="6"/>
  <c r="B32" i="6"/>
  <c r="A32" i="6"/>
  <c r="A31" i="6"/>
  <c r="A30" i="6"/>
  <c r="A29" i="6"/>
  <c r="A28" i="6"/>
  <c r="A27" i="6"/>
  <c r="A26" i="6"/>
  <c r="A25" i="6"/>
  <c r="B24" i="6"/>
  <c r="A24" i="6"/>
  <c r="D20" i="6"/>
  <c r="D19" i="6"/>
  <c r="D18" i="6"/>
  <c r="D17" i="6"/>
  <c r="D16" i="6"/>
  <c r="D15" i="6"/>
  <c r="D14" i="6"/>
  <c r="D13" i="6"/>
  <c r="D12" i="6"/>
  <c r="D11" i="6"/>
  <c r="D10" i="6"/>
  <c r="D150" i="1"/>
  <c r="H105" i="1"/>
  <c r="H104" i="1"/>
  <c r="H103" i="1"/>
  <c r="H102" i="1"/>
  <c r="H101" i="1"/>
  <c r="H100" i="1"/>
  <c r="H99" i="1"/>
  <c r="H98" i="1"/>
  <c r="H97" i="1"/>
  <c r="H96" i="1"/>
  <c r="H95" i="1"/>
  <c r="H94" i="1"/>
  <c r="H93" i="1"/>
  <c r="J88" i="1" s="1"/>
  <c r="H92" i="1"/>
  <c r="H91" i="1"/>
  <c r="H90" i="1"/>
  <c r="H89" i="1"/>
  <c r="F74" i="1"/>
  <c r="E75" i="1" s="1"/>
  <c r="F43" i="1"/>
  <c r="K33" i="6"/>
  <c r="B33" i="6"/>
  <c r="K32" i="6"/>
  <c r="K31" i="6"/>
  <c r="B31" i="6"/>
  <c r="K30" i="6"/>
  <c r="B30" i="6"/>
  <c r="K29" i="6"/>
  <c r="B29" i="6"/>
  <c r="K28" i="6"/>
  <c r="B28" i="6"/>
  <c r="K27" i="6"/>
  <c r="B27" i="6"/>
  <c r="K26" i="6"/>
  <c r="B26" i="6"/>
  <c r="K25" i="6"/>
  <c r="B25" i="6"/>
  <c r="K24" i="6"/>
  <c r="J89" i="1" l="1"/>
  <c r="D107" i="1" s="1"/>
  <c r="F140" i="1" s="1"/>
  <c r="E107" i="1"/>
  <c r="E140" i="1" s="1"/>
  <c r="D108" i="1"/>
  <c r="F141" i="1" s="1"/>
  <c r="I6" i="2"/>
  <c r="D109" i="1" l="1"/>
  <c r="D44" i="6" s="1"/>
  <c r="C40" i="6" s="1"/>
  <c r="E110" i="1" s="1"/>
  <c r="F142" i="1" l="1"/>
  <c r="B43" i="6"/>
  <c r="G145" i="1"/>
  <c r="B45" i="6"/>
  <c r="C38" i="6"/>
</calcChain>
</file>

<file path=xl/sharedStrings.xml><?xml version="1.0" encoding="utf-8"?>
<sst xmlns="http://schemas.openxmlformats.org/spreadsheetml/2006/main" count="3534" uniqueCount="1538">
  <si>
    <t>Оцена</t>
  </si>
  <si>
    <t>Да / Не</t>
  </si>
  <si>
    <t>1*</t>
  </si>
  <si>
    <t>Да ли ваша компанија има урађен Акто процени ризика на радном месту (за стране компаније: General Risk Assessment)?</t>
  </si>
  <si>
    <t>2*</t>
  </si>
  <si>
    <t>3*</t>
  </si>
  <si>
    <t>4*</t>
  </si>
  <si>
    <t>5*</t>
  </si>
  <si>
    <t>Да ли су извршене Пријаве у ПИО за све запослене у вашој компанији?</t>
  </si>
  <si>
    <t>Да ли је запосленима додељена на коришћење ЛЗО дефинисана Актом о процени ризика?</t>
  </si>
  <si>
    <t>Да ли имате јасно дефинисану HSE (БЗР) политику?</t>
  </si>
  <si>
    <t>Да ли у вашој компанији постоји јасно дефинисина Политика о коришћењу алкохола и осталих психоактивних супстанци)?</t>
  </si>
  <si>
    <t>Да ли имате дефинисане Оперативне процедуре и Упутства за безбедан рад?</t>
  </si>
  <si>
    <t>Да ли Ваша компанија има установљен систем за праћење здравственог стања запослених, у погледу идентификованих опасности и штетности којима могу да буду изложени?</t>
  </si>
  <si>
    <t>Да ли Ваша Компанија има именовано лице одговорно за управљање отпадом?</t>
  </si>
  <si>
    <t xml:space="preserve">Да ли ваша Компанија води дневне и годишње евиденције о количинама генерисаног отпада? </t>
  </si>
  <si>
    <t xml:space="preserve">Да ли Ваша Компанија има процедуре за управљање отпадом и опасним материјама/хемикалијама? </t>
  </si>
  <si>
    <t xml:space="preserve">Да ли су Ваши запослени који обављају послове са опасним отпадом или опасним материјама/хемикалијама обучени за рад са овим матeријама? </t>
  </si>
  <si>
    <t>Доставити:</t>
  </si>
  <si>
    <t>Да</t>
  </si>
  <si>
    <t>Не</t>
  </si>
  <si>
    <t>није квалификован</t>
  </si>
  <si>
    <t>Крупан догађај/колективна повреда</t>
  </si>
  <si>
    <t>Повреда са изгубљеним данима</t>
  </si>
  <si>
    <t>Смртни исход</t>
  </si>
  <si>
    <t>остало</t>
  </si>
  <si>
    <t>Нема акцидената</t>
  </si>
  <si>
    <t>Број акцидената/инцидената</t>
  </si>
  <si>
    <t>Низак ризик</t>
  </si>
  <si>
    <t>Умерен ризик</t>
  </si>
  <si>
    <t>Висок ризик</t>
  </si>
  <si>
    <t>извођач је квалификован</t>
  </si>
  <si>
    <t>(име, презиме -потпис)</t>
  </si>
  <si>
    <t xml:space="preserve">  Администратор базе                                            квалификованих Извођача</t>
  </si>
  <si>
    <t xml:space="preserve"> Укупан број повреда са боловањем </t>
  </si>
  <si>
    <t xml:space="preserve">Навести претходне уговоре са Друштвом према деловодном броју НИС а.д. Нови Сад (уколико их је било): </t>
  </si>
  <si>
    <t>2.Профил компаније Извођача</t>
  </si>
  <si>
    <t>Пуна Адреса:</t>
  </si>
  <si>
    <t>Пун назив компаније Извођача:</t>
  </si>
  <si>
    <t xml:space="preserve">Матични број: </t>
  </si>
  <si>
    <t>ПИБ</t>
  </si>
  <si>
    <t>Делатност:</t>
  </si>
  <si>
    <t>Позиција:</t>
  </si>
  <si>
    <t>Контакт особа:</t>
  </si>
  <si>
    <t>е-маил:</t>
  </si>
  <si>
    <t>Телефони:</t>
  </si>
  <si>
    <t>Шифра делатности:</t>
  </si>
  <si>
    <t>1.Подаци о Извођачу</t>
  </si>
  <si>
    <t>2.2. Детаљи о Организацији компаније</t>
  </si>
  <si>
    <t>Кључне позиције</t>
  </si>
  <si>
    <t>Податак о постојању / број запослених</t>
  </si>
  <si>
    <t xml:space="preserve">Менаџмент </t>
  </si>
  <si>
    <t>Линијски менаџери (руководиоци/супервизори)</t>
  </si>
  <si>
    <t xml:space="preserve">Запослени </t>
  </si>
  <si>
    <t>Укупан број запослених у компанији</t>
  </si>
  <si>
    <t>Ангажована трећа лица</t>
  </si>
  <si>
    <t>Систематизација радних места/извод из систематизације радних места – Опис посла</t>
  </si>
  <si>
    <t>Одлука о именовању Лица за обављање послова БЗР (фотокопија)</t>
  </si>
  <si>
    <t>Укупан број радних сати запослених (месечно/годишње)</t>
  </si>
  <si>
    <t>Извођачи који конкуришу за услуге</t>
  </si>
  <si>
    <t>Ниског нивоа ризика</t>
  </si>
  <si>
    <t>Обавезна достава</t>
  </si>
  <si>
    <t>Умереног нивоа ризика</t>
  </si>
  <si>
    <t>Високог нивоа ризика</t>
  </si>
  <si>
    <t>Документа захтевана табелом 1</t>
  </si>
  <si>
    <t xml:space="preserve">Као обавезан доказ доставити: </t>
  </si>
  <si>
    <t>Табела 1. За СВЕ Извођаче обавезна документација</t>
  </si>
  <si>
    <t>Закључак Акта о процени ризика( у даљем тексту Акт о П.Р.), страна на којој се види ко је власник Акта о П.Р, страна на којој се види ко је урадио Акт о П.Р, страна на којој се види када је урађен Акт о П.Р, односно последња ревизија документа</t>
  </si>
  <si>
    <t>Да ли поседујете сертификат ISO 9001 (за извођече који маниполишу храном HACCP)?</t>
  </si>
  <si>
    <t>Да ли имате Програм обука запослених по радним местима (Матрица обука)?</t>
  </si>
  <si>
    <t>Да ли имате успостављен Систем управљања ризицима (систем ДЗР, непосредна процена ризика)?</t>
  </si>
  <si>
    <r>
      <t>Да ли имате Успостављен систем за управљање извођачима / подизвођачима (</t>
    </r>
    <r>
      <rPr>
        <b/>
        <u/>
        <sz val="9"/>
        <color theme="1"/>
        <rFont val="Arial"/>
        <family val="2"/>
        <charset val="238"/>
      </rPr>
      <t>ОБАВЕЗАН</t>
    </r>
    <r>
      <rPr>
        <sz val="9"/>
        <color theme="1"/>
        <rFont val="Arial"/>
        <family val="2"/>
        <charset val="238"/>
      </rPr>
      <t xml:space="preserve"> за Извођаче који у посао улазе са својим Извођачима)?</t>
    </r>
  </si>
  <si>
    <t>Да ли имате Успостављен систем праћења HSE (БЗР) перформанси (опсервације, надзорне посете..)?</t>
  </si>
  <si>
    <t>Да ли имате имплементиран ISO 14001?</t>
  </si>
  <si>
    <t>Да ли имате имплементиран неки други ISO стандард контроле квалитета (27001, 50001,…) ?</t>
  </si>
  <si>
    <t>Програм обука запослених, односно Матрицу обука  по радним местима у смислу да се јасно види које су обуке потребне за конкретно радно место.</t>
  </si>
  <si>
    <t>Доставити важећи сертификат о имплементираном стандарду контроле квалитета ИСО 9001 или за извођече који маниполишу храном HACCP</t>
  </si>
  <si>
    <t>Доставити примерак HSE политике као и објашњење на који начин је иста представљена запосленима у вашој компанији</t>
  </si>
  <si>
    <t>Доставити Политику, Одлуку или други документ који одражава став ваше компаније у вези забране коришћења и рада под утицајем алкохола и других психоактивних супстанци</t>
  </si>
  <si>
    <t>Доставити правилник, процедуре, стандард који прописује на који начин се у вашој компанији управља високоризичним активностима</t>
  </si>
  <si>
    <t>Процедуру којом се управља радом запослених Извођача</t>
  </si>
  <si>
    <t>Пример записника о контроли запослених током обављања радних активности</t>
  </si>
  <si>
    <t>Важећи сертификат о имплементираном стандарду контроле квалитета ИСО 14001</t>
  </si>
  <si>
    <t>Важећи сертификат о имплементираном стандарду контроле квалитета</t>
  </si>
  <si>
    <t>Решење о Именовању одговорног лица</t>
  </si>
  <si>
    <t>Процедуре за управљање отпадом и опасним материјама/хемикалијама</t>
  </si>
  <si>
    <t xml:space="preserve">Доказе о обучености запослених који обављају послове са опасним отпадом или опасним материјама/хемикалијама </t>
  </si>
  <si>
    <t>HSE Признања/Достигнућа</t>
  </si>
  <si>
    <t>Навести основне податке о признању</t>
  </si>
  <si>
    <t>Признања</t>
  </si>
  <si>
    <t>Награде (Компанији)</t>
  </si>
  <si>
    <t>Награде (Запосленима)</t>
  </si>
  <si>
    <t>Лице одговорно за HSE</t>
  </si>
  <si>
    <t>Обезбедити доказе прилагањем одговарајућих елемената/докумената</t>
  </si>
  <si>
    <t xml:space="preserve">                                                          </t>
  </si>
  <si>
    <t xml:space="preserve">2.3. HSE Признања и Достигнућа компаније </t>
  </si>
  <si>
    <t xml:space="preserve">Питања </t>
  </si>
  <si>
    <t>3. Остале битне информације</t>
  </si>
  <si>
    <t>Уколико поседујете било какве додатне информације, а које би могле да нам помогну у поступку процене Ваших способности да радите ефикасно са аспекта HSE, односно безбедно и еколошки прихватљиво, молимо Вас да их додатно приложите.</t>
  </si>
  <si>
    <t>Остало/Додатна документација</t>
  </si>
  <si>
    <t>Да/Не</t>
  </si>
  <si>
    <t xml:space="preserve">4. Безбедност и здравље на раду </t>
  </si>
  <si>
    <t>Када је донет Акт о процени ризика?</t>
  </si>
  <si>
    <t>Питања</t>
  </si>
  <si>
    <t>Датум (дд.мм.гггг)</t>
  </si>
  <si>
    <t xml:space="preserve">Стручни испит: </t>
  </si>
  <si>
    <t xml:space="preserve">Стручни испит о практичној оспособљености за обављање послова БЗР </t>
  </si>
  <si>
    <t xml:space="preserve">Број уверења и датум издавања: </t>
  </si>
  <si>
    <t>Захтеве интерних стандарда НИС а.д. Нови Сад;</t>
  </si>
  <si>
    <t>Специфична правила и захтеве у вези посебних пројекта;</t>
  </si>
  <si>
    <t>Правила за безбедан рад на терену/локацији;</t>
  </si>
  <si>
    <t> Политика HSE;</t>
  </si>
  <si>
    <t xml:space="preserve"> Златна HSE правила,</t>
  </si>
  <si>
    <t>Као представник______________________________________________________________________________
(пун назив компаније као што је евидентирано у АПР решењу)</t>
  </si>
  <si>
    <t xml:space="preserve">Слажем се у име Извођача као и у име свих запослених код наших Подизвођача да ћемо поштовати захтеве/препоруке издате од стране НИС а.д. Нови Сад. Компанија НИС а.д Нови Сад не сноси одговорност за инциденте и акциденте настале током Активности Извођача/Подизвођача. </t>
  </si>
  <si>
    <t>Потписао у име Извођача:</t>
  </si>
  <si>
    <t>(име презиме-потпис)</t>
  </si>
  <si>
    <t>Пуно име и презиме Представника Извођача:</t>
  </si>
  <si>
    <t>1.Администратор базе квалификованих Извођача</t>
  </si>
  <si>
    <t>3. Лицу за HSE</t>
  </si>
  <si>
    <t>Обезбедити доказе прилагањем одговарајућих образаца евиденција БЗР (Образац 3 или Образац 4)</t>
  </si>
  <si>
    <t xml:space="preserve">Датум:  </t>
  </si>
  <si>
    <t xml:space="preserve">Напомена: Извођач попуњава бела поља, док рачунар сам рачуна плава и сива поља. </t>
  </si>
  <si>
    <t>Eлиминациони критеријуми (min/max 50)</t>
  </si>
  <si>
    <t xml:space="preserve">Неопходно је доставити све доказе. </t>
  </si>
  <si>
    <t xml:space="preserve">Укупан број бодова </t>
  </si>
  <si>
    <t>Извођач је квалификован за низак ризик</t>
  </si>
  <si>
    <t>Извођач је квалификован за низак и умерен ризик</t>
  </si>
  <si>
    <t>Извођач је квалификован за висок ризик</t>
  </si>
  <si>
    <t>Извођач није квалификован</t>
  </si>
  <si>
    <t>није квалификован за умерен ниво ризика</t>
  </si>
  <si>
    <t>Укупан број бодова на основу LTIF-а</t>
  </si>
  <si>
    <t>Извођач је квалификован за послове у вези животне средине</t>
  </si>
  <si>
    <t>Извођач је квалификован за низак ниво ризика</t>
  </si>
  <si>
    <t>Извођач је квалификован  за обављање активности из области животне средине</t>
  </si>
  <si>
    <t>Низак ниво</t>
  </si>
  <si>
    <t>Умерен ниво</t>
  </si>
  <si>
    <t>Висок ниво</t>
  </si>
  <si>
    <t>Извођач је квалификован за активности умереног нивоа ризика</t>
  </si>
  <si>
    <t>Извођач је квалификован за активности високог ризика</t>
  </si>
  <si>
    <t>Уколико је извођач квалификован за висок ниво ризика аутоматски је квалификован за активности умереног и ниског ризика.</t>
  </si>
  <si>
    <t>Уколико је извођач квалификован за умерен ниво ризика аутоматски је квалификован за активности ниског ризика.</t>
  </si>
  <si>
    <t>Извођач није квалификован за послове из области животне средине</t>
  </si>
  <si>
    <t>Табела 2. За Извођаче умереног и високог ризика</t>
  </si>
  <si>
    <t>LTIF</t>
  </si>
  <si>
    <t>Статус:</t>
  </si>
  <si>
    <t>Укупан број бодова:</t>
  </si>
  <si>
    <t>Оцена HSE Квалификационог Упитника бр._______</t>
  </si>
  <si>
    <t>Ниво ризика за који се квалификује</t>
  </si>
  <si>
    <t>Статус</t>
  </si>
  <si>
    <t>Датум квалификације:</t>
  </si>
  <si>
    <t xml:space="preserve">Рок важења квалификације: </t>
  </si>
  <si>
    <t>Програм оспособљавања запослених, са темама, односно називима областииз којих се спроводе обуке у вашој компанији;</t>
  </si>
  <si>
    <t>Да ли водите Евиденције прописане Правилником о евиденцијама у области БЗР ?Да ли имате Евиденцију обука из ЗОП? Да ли водите Евиденцију запослених оспособљених за пружање Прве помоћи??</t>
  </si>
  <si>
    <t>Да ли је спроведен Аудит Извођача који се квалификује ?</t>
  </si>
  <si>
    <t xml:space="preserve">Да ли сте икада били НЅЕ квалификовани у НИС а.д. Нови Сад? </t>
  </si>
  <si>
    <t xml:space="preserve">Да ли се пријављујете за актуелну набавку, набавку која је у току? </t>
  </si>
  <si>
    <t>2.1. Област активности за коју се пријављујете (изабрати из Сегментација услуга према нивоу ризика колона "услуге")</t>
  </si>
  <si>
    <t>Опис таксономије</t>
  </si>
  <si>
    <t>Захтеве и санкције дефинисане HSE Споразумом.</t>
  </si>
  <si>
    <t>чшч</t>
  </si>
  <si>
    <t xml:space="preserve">
Услуге
</t>
  </si>
  <si>
    <t>Services</t>
  </si>
  <si>
    <t>Код
таксономије
Taxonomy Code</t>
  </si>
  <si>
    <t>Taxonomy Description</t>
  </si>
  <si>
    <t>Озбиљност последице</t>
  </si>
  <si>
    <t>Вероватноћа</t>
  </si>
  <si>
    <t>Ниво ризика
Risk Level</t>
  </si>
  <si>
    <t>Производне услуге</t>
  </si>
  <si>
    <t>Сеизмичка истраживања</t>
  </si>
  <si>
    <t xml:space="preserve">Сеизмичко испитивање 2Д </t>
  </si>
  <si>
    <t xml:space="preserve">2D seismic survey </t>
  </si>
  <si>
    <t>Сеизмичко испитивање 2Д</t>
  </si>
  <si>
    <t>2D seismic survey</t>
  </si>
  <si>
    <t>Сеизмичко испитивање 3Д</t>
  </si>
  <si>
    <t>3D seismic survey</t>
  </si>
  <si>
    <t>Обрада и интерпретација података сеизмичких истраживања</t>
  </si>
  <si>
    <t>Processing and interpretation of seismic data</t>
  </si>
  <si>
    <t>Обрада и интерпрет.подат.сеизм.истраж.</t>
  </si>
  <si>
    <t>Супервизија теренских сеизмичких испитивања</t>
  </si>
  <si>
    <t>Service of supervision of field seismic survey</t>
  </si>
  <si>
    <t>Услуга супервизије терен.сеиз.испитивањ</t>
  </si>
  <si>
    <t>Сеизмичка истраживања - остало</t>
  </si>
  <si>
    <t>Остале услуге-сеизмичка истраживања</t>
  </si>
  <si>
    <t>Рентирање сеизмичке опреме</t>
  </si>
  <si>
    <t xml:space="preserve">Lease of seismic equipment  </t>
  </si>
  <si>
    <t xml:space="preserve">Lease of seismic equipment </t>
  </si>
  <si>
    <t xml:space="preserve">Бушење </t>
  </si>
  <si>
    <t>Пројектноистраживачки радови приликом бушења или реконструкције бушотина</t>
  </si>
  <si>
    <t>Design and survey works for drilling or well reconstruction</t>
  </si>
  <si>
    <t>Пројек.истраз.радови прил.буш/рекон.буш.</t>
  </si>
  <si>
    <t>Design and survey works for drilling/well reconstruction</t>
  </si>
  <si>
    <t xml:space="preserve">Бушење бушотина "кључ у руке" </t>
  </si>
  <si>
    <t xml:space="preserve">Turnkey drilling </t>
  </si>
  <si>
    <t>Бушење бушотина кључ у руке</t>
  </si>
  <si>
    <t>Turnkey drilling</t>
  </si>
  <si>
    <t xml:space="preserve">Бушење бушотина по дневној стопи </t>
  </si>
  <si>
    <t xml:space="preserve">Day rate drilling </t>
  </si>
  <si>
    <t>Бушење бушотина по дневној стопи</t>
  </si>
  <si>
    <t>Day rate drilling</t>
  </si>
  <si>
    <t>Дириговано бушење</t>
  </si>
  <si>
    <t>Directional drilling service</t>
  </si>
  <si>
    <t>Услуга диригованог бушења</t>
  </si>
  <si>
    <t>Гушење бушотина</t>
  </si>
  <si>
    <t>Бушење - остало</t>
  </si>
  <si>
    <t>Other services - drilling</t>
  </si>
  <si>
    <t>Остале услуге-бушење</t>
  </si>
  <si>
    <t>Ремонт бушотина</t>
  </si>
  <si>
    <t>Текући ремонт и освајање бушотина</t>
  </si>
  <si>
    <t>Well servicing and well development</t>
  </si>
  <si>
    <t>Капитални ремонт и освајање бушотина</t>
  </si>
  <si>
    <t>Major workover and well development</t>
  </si>
  <si>
    <t>Ремонт бушотина - остало</t>
  </si>
  <si>
    <t>Other services - workover</t>
  </si>
  <si>
    <t>Остале услуге-ремонт бушотина</t>
  </si>
  <si>
    <t>Сервис приликом бушења, текућег и капиталног ремонта</t>
  </si>
  <si>
    <t>Хидраулично фрактурирање</t>
  </si>
  <si>
    <t>Hydraulic fracturing services</t>
  </si>
  <si>
    <t>Услуге хидрауличног фрактурирања</t>
  </si>
  <si>
    <t>Језгровање</t>
  </si>
  <si>
    <t>Coring services</t>
  </si>
  <si>
    <t>Услуге језгровања</t>
  </si>
  <si>
    <t>Лабораторијске анализе језгара</t>
  </si>
  <si>
    <t>Core laboratory analysis services</t>
  </si>
  <si>
    <t>Услуге лабораторијске анализе језгра</t>
  </si>
  <si>
    <t>Цементација</t>
  </si>
  <si>
    <t>Cementing services</t>
  </si>
  <si>
    <t>Услуге цементације</t>
  </si>
  <si>
    <t xml:space="preserve">Флуиди приликом бушења </t>
  </si>
  <si>
    <t xml:space="preserve">Drilling fluid services </t>
  </si>
  <si>
    <t>Услуге фулида приликом бушења</t>
  </si>
  <si>
    <t>Drilling fluid services</t>
  </si>
  <si>
    <t>Електро-каротажна мерења (CHL, OHL, LWD, MWD и сл.)</t>
  </si>
  <si>
    <t>Electric logging (CHL, OHL, LWD, MWD…)</t>
  </si>
  <si>
    <t>Услуге елекро-карот.мер.ЦХЛ, ОХЛ, ЛWД, МWД</t>
  </si>
  <si>
    <t>Геолошке лабораторије</t>
  </si>
  <si>
    <t>Mud logging unit services</t>
  </si>
  <si>
    <t>Услуга геолоске лабораторије</t>
  </si>
  <si>
    <t>Транспорт и збрињавање отпадног флуида</t>
  </si>
  <si>
    <t>Waste fluid transportation and disposal services</t>
  </si>
  <si>
    <t>Услуге транспорта и збрињ.отпад.флуида</t>
  </si>
  <si>
    <t>Савитљиви тубинг</t>
  </si>
  <si>
    <t>Coiled tubing services</t>
  </si>
  <si>
    <t>Услуге Савитљивог тубинга</t>
  </si>
  <si>
    <t>Ангаговање азотног постројења</t>
  </si>
  <si>
    <t>Nitrogen unit services</t>
  </si>
  <si>
    <t>Услуге Азотног постројења</t>
  </si>
  <si>
    <t>Киселинске обраде (хемијске обраде бушотина)</t>
  </si>
  <si>
    <t>Services of acid treatment (chemical treatment of well)</t>
  </si>
  <si>
    <t>Услуге Киселинске обраде/хем.обраде буш.</t>
  </si>
  <si>
    <t>Services of acid treatment/chemical treatment of well</t>
  </si>
  <si>
    <t>Хидродинамичка мерења</t>
  </si>
  <si>
    <t>Well testing services</t>
  </si>
  <si>
    <t>Услуге Хидро-динамичких мерења</t>
  </si>
  <si>
    <t>Casing runing and Tubing</t>
  </si>
  <si>
    <t xml:space="preserve">Casing and tubing running services </t>
  </si>
  <si>
    <t>Услуге Цасинг рунинг анд Тубинг</t>
  </si>
  <si>
    <t>Изнајмиљивање опреме</t>
  </si>
  <si>
    <t>Equipment lease services</t>
  </si>
  <si>
    <t>Услуге изнајмиљивања опреме</t>
  </si>
  <si>
    <t xml:space="preserve">Перфорације </t>
  </si>
  <si>
    <t xml:space="preserve">Perforation services </t>
  </si>
  <si>
    <t>Услуге перфорације</t>
  </si>
  <si>
    <t>Perforation services</t>
  </si>
  <si>
    <t>Packer servis</t>
  </si>
  <si>
    <t>Packer services</t>
  </si>
  <si>
    <t>Пацкер сервис</t>
  </si>
  <si>
    <t>Снабдевање техничком водом</t>
  </si>
  <si>
    <t>Technical water supply services</t>
  </si>
  <si>
    <t>Услуге снабдевања техничком водом</t>
  </si>
  <si>
    <t>Снабдевање погонским горивом</t>
  </si>
  <si>
    <t>Engine fuel supply services</t>
  </si>
  <si>
    <t>Услуге снабдевања погонским горивом</t>
  </si>
  <si>
    <t>Gravel pack операцијe</t>
  </si>
  <si>
    <t>Gravel pack operations services</t>
  </si>
  <si>
    <t>Услуге гравел пацк операција</t>
  </si>
  <si>
    <t>Сервис приликом бушења, текућег и капиталног ремонта - остало</t>
  </si>
  <si>
    <t>Other services while drilling, well servicing and major workover</t>
  </si>
  <si>
    <t>Остале услуге прил.буш./тек./капит.рем.</t>
  </si>
  <si>
    <t>Other services while drilling/well servicing/major workover</t>
  </si>
  <si>
    <t>Конзервација и ликвидације бушотина</t>
  </si>
  <si>
    <t>Well suspension and abandonment services</t>
  </si>
  <si>
    <t>Услуге конзервације и ликвид.бушотина</t>
  </si>
  <si>
    <t>Техничко-стручни надзор приликом бушења, гушења бушотина текућег и капиталног ремонта</t>
  </si>
  <si>
    <t>Тех.струч.надзор прил.буш.и.ремонта</t>
  </si>
  <si>
    <t>Engineering supervision while drilling and workover</t>
  </si>
  <si>
    <t>Консултантске услуге (геолошка истраживања и разрада лежишта)</t>
  </si>
  <si>
    <t>Consulting services (geological prospecting and reservoir engineering)</t>
  </si>
  <si>
    <t>Услуге изградње и реконструкције</t>
  </si>
  <si>
    <t>Пројектовање (грађевинско, машинско, електро, инструментално, ППЗ и др.) без или са исходовањем  дозвола и сагласности</t>
  </si>
  <si>
    <t xml:space="preserve">Пројектноистраживачки радови </t>
  </si>
  <si>
    <t>Студије о изводљивости</t>
  </si>
  <si>
    <t>Preparation of Feasibility Studies</t>
  </si>
  <si>
    <t>Израда студија о изводљивости</t>
  </si>
  <si>
    <t>Општи грађевински радови (земљани радови, армирачки радови, бетонски радови, инсталатерски радови и др.)</t>
  </si>
  <si>
    <t>General construction works/earthworks, reinforcing works, concrete works, installation works</t>
  </si>
  <si>
    <t>Завршно-занатски радови у грађевинарству</t>
  </si>
  <si>
    <t>Finishing works in construction</t>
  </si>
  <si>
    <t>Столарски радови</t>
  </si>
  <si>
    <t>Изградња локација, приступних путева и платоа за бушаћа постројења</t>
  </si>
  <si>
    <t>Изградња локац./приступ.путева за буш.</t>
  </si>
  <si>
    <t>Construction of wellsite/wellsite access roads</t>
  </si>
  <si>
    <t>Путна инфраструктура</t>
  </si>
  <si>
    <t>Road infrastructure</t>
  </si>
  <si>
    <t>Изградња или реконструкција објеката (осим станица за снабдевање горивом)</t>
  </si>
  <si>
    <t>ТНГ инсталације</t>
  </si>
  <si>
    <t>LPG installations</t>
  </si>
  <si>
    <t>Резервоари</t>
  </si>
  <si>
    <t>Tanks</t>
  </si>
  <si>
    <t>Сабирне станице</t>
  </si>
  <si>
    <t>Gathering stations</t>
  </si>
  <si>
    <t>Складишта</t>
  </si>
  <si>
    <t xml:space="preserve">Storage facilities </t>
  </si>
  <si>
    <t>Storage facilities</t>
  </si>
  <si>
    <t>Компресорске станице</t>
  </si>
  <si>
    <t>Compressor stations</t>
  </si>
  <si>
    <t>Production facilities</t>
  </si>
  <si>
    <t>Системи заштите од пожара</t>
  </si>
  <si>
    <t>Fire safety systems</t>
  </si>
  <si>
    <t>Изградња или реконструкција административних, пословних и туристичко-угоститељских објеката</t>
  </si>
  <si>
    <t>Construction, total and partial reconstruction of administrative and office buildings and tourist and hospitality facilities for social services</t>
  </si>
  <si>
    <t>Изград./рекон.админ.обј. за соц.сврхе</t>
  </si>
  <si>
    <t>Construction/reconstruction of administrative buildings for social purposes</t>
  </si>
  <si>
    <t>Изградња или реконструкција система комуникације и система техничке заштите</t>
  </si>
  <si>
    <t>Services of construction and reconstruction of communication and technical security systems</t>
  </si>
  <si>
    <t>Изград./рекон.сист.комун./сист.тех.заст.</t>
  </si>
  <si>
    <t>Construction/reconstruction of communication/technical security systems</t>
  </si>
  <si>
    <t>Изградња или реконструкција објекта у електроенергетском сектору</t>
  </si>
  <si>
    <t>Изград./рекон./обј.електро-енерг.сект.</t>
  </si>
  <si>
    <t>Construction/reconstruction/power facilities</t>
  </si>
  <si>
    <t>Изградња или реконструкција цевовода</t>
  </si>
  <si>
    <t>Изградња и реконструкција цевовода</t>
  </si>
  <si>
    <t>Изградња по принципу "кључ у руке" (пројектовање, испорука, уградња, пуштање у рад и др.)</t>
  </si>
  <si>
    <t>Усл.изг.кључ у руке</t>
  </si>
  <si>
    <t>Turnkey construction services</t>
  </si>
  <si>
    <t>Техничко-стручни надзор (грађевински, хидрограђевински, електро, машински, инструментални и др.)</t>
  </si>
  <si>
    <t>Services of engineering supervision in construction (water engineering, construction, electrical, mechanical, instrumentation, HSE,…)</t>
  </si>
  <si>
    <t>Услуге тех.струч.надзора изградње</t>
  </si>
  <si>
    <t xml:space="preserve">Services of engineering supervision for construction in construction </t>
  </si>
  <si>
    <t xml:space="preserve">Техничко-стручни надзор административних, пословних и туристичко-угоститељских објеката </t>
  </si>
  <si>
    <t xml:space="preserve">Services of engineering supervision for construction and reconstruction of administrative and office buildings and tourist and hospitality facilities </t>
  </si>
  <si>
    <t>Services of engineering supervision for construction for administrative facilities</t>
  </si>
  <si>
    <t>Акти о процени ризика, планови заштите од пожара и сл.</t>
  </si>
  <si>
    <t>Прет.истраз.рад/Акти о проц.риз/план.ЗОП</t>
  </si>
  <si>
    <t>Pre-project works/risk assessment documents/FS plans</t>
  </si>
  <si>
    <t>Исходовање документације за изградњу или реконструкцију објеката</t>
  </si>
  <si>
    <t xml:space="preserve">Services of permitting for statutory construction documents </t>
  </si>
  <si>
    <t>Исход.док.за изг.обј.према закон.актима</t>
  </si>
  <si>
    <t xml:space="preserve">Permitting for statutory construction documents </t>
  </si>
  <si>
    <t>Tехничка контрола пројеката, контрола квалитета, технички преглед, пројекти изведених објекта (грађевински, хидро-грађевински, машинки, електро, инструментални, технолошки, противпожарни и др.)</t>
  </si>
  <si>
    <t>Technical control of projects, quality control, technical inspection and as-built designs (water engineering, construction, mechanical, electrical, instrumentation, technological, fire safety projects,…)</t>
  </si>
  <si>
    <t>Тех.конт.прој/КК/тех.прег/прој.извед.обј</t>
  </si>
  <si>
    <t>Technical control of projects/QC/technical inspection/as-built design</t>
  </si>
  <si>
    <t>Услуге одржавања</t>
  </si>
  <si>
    <t>Општи радови одржавања опреме и постројења</t>
  </si>
  <si>
    <t>Ватростални радови</t>
  </si>
  <si>
    <t>Refractory installation works</t>
  </si>
  <si>
    <t>Монтажа и демонтажа скела</t>
  </si>
  <si>
    <t>Assembly and disassembly of steel scaffolding</t>
  </si>
  <si>
    <t>Монтажа и демонтажа челичних скела</t>
  </si>
  <si>
    <t>Термоизолациони радови</t>
  </si>
  <si>
    <t>Thermal insulation works</t>
  </si>
  <si>
    <t xml:space="preserve">Антикорозивна заштита </t>
  </si>
  <si>
    <t xml:space="preserve">Corrosion protection </t>
  </si>
  <si>
    <t>Антикорозивна застита</t>
  </si>
  <si>
    <t>Corrosion protection</t>
  </si>
  <si>
    <t>Машинско-монтажни радови</t>
  </si>
  <si>
    <t xml:space="preserve">Mechanical assembly </t>
  </si>
  <si>
    <t>Машинско монтажни радови</t>
  </si>
  <si>
    <t>Mechanical assembly</t>
  </si>
  <si>
    <t>Хидроизолатерски радови (КО радови, цевоводи, подливање и сл.)</t>
  </si>
  <si>
    <t>Waterproofing (excavation, pipelines, grouting)</t>
  </si>
  <si>
    <t>Хидроизол.рад./КО рад./цевов./подливање</t>
  </si>
  <si>
    <t>Waterproofing/excavation/pipelines/grouting</t>
  </si>
  <si>
    <t>Хидрограђевински радови</t>
  </si>
  <si>
    <t>Water engineering</t>
  </si>
  <si>
    <t>Стаклорезачки радови</t>
  </si>
  <si>
    <t>Glazing</t>
  </si>
  <si>
    <t>Шамотерски радови</t>
  </si>
  <si>
    <t>Fireclay works</t>
  </si>
  <si>
    <t>Полиетиленски радови на цевоводима</t>
  </si>
  <si>
    <t>(Polyethylene) pipeline works</t>
  </si>
  <si>
    <t>Радови на цевоводима (полиетиленски)</t>
  </si>
  <si>
    <t>Машинска и термичка обрада материјала</t>
  </si>
  <si>
    <t>Machining and heat treatment of materials</t>
  </si>
  <si>
    <t>Санација челичних конструкција</t>
  </si>
  <si>
    <t>Structural steel repair</t>
  </si>
  <si>
    <t>Термичка обрада материјала и хемијска заштита</t>
  </si>
  <si>
    <t>Heat treatment of materials and chemical protection</t>
  </si>
  <si>
    <t>Термичка обрада матер.и хемијска заштита</t>
  </si>
  <si>
    <t>Електромонтажни радови</t>
  </si>
  <si>
    <t>Electrical installation works</t>
  </si>
  <si>
    <t>Одржавање система катодне заштите</t>
  </si>
  <si>
    <t>Cathodic protection system maintenance</t>
  </si>
  <si>
    <t>Одржавање система катодне застите</t>
  </si>
  <si>
    <t>Изградња система катодне заштите</t>
  </si>
  <si>
    <t>Cathodic protection system construction</t>
  </si>
  <si>
    <t xml:space="preserve">Одржавање и сервисирање процесне опреме </t>
  </si>
  <si>
    <t>Одржавање гасних и когенерационих електрана</t>
  </si>
  <si>
    <t>Maintenance of gas and cogeneration plant up to 10 MW</t>
  </si>
  <si>
    <t>Одрз гасне и когенер елект.до 10 МW</t>
  </si>
  <si>
    <t>Одржавање, ремонт и прегледи покретних судова (резервоари и аутоцистeрне)</t>
  </si>
  <si>
    <t>Mobile vessels (tanks-tankers), repair and inspection</t>
  </si>
  <si>
    <t>Покретни суд/резер./аутоцис./ремонт/прег</t>
  </si>
  <si>
    <t>Mobile vessel/tank/tanker/repair/inspection</t>
  </si>
  <si>
    <t>Одржавање и ремонт желензничких вагон цитерни</t>
  </si>
  <si>
    <t>Tank car maintenance and repair</t>
  </si>
  <si>
    <t>Одржавање и ремонт железн.вагон цистер.</t>
  </si>
  <si>
    <t>Услуге сервисирања гасних рампи и горионика</t>
  </si>
  <si>
    <t>Servicing of gas cylinder manifolds and burners</t>
  </si>
  <si>
    <t>Услуге сервисирања гас.рампи/горионика</t>
  </si>
  <si>
    <t>Одржавање и ремонт котловских постројења</t>
  </si>
  <si>
    <t>Maintenance and repair of boiler units</t>
  </si>
  <si>
    <t>Одржавање и ремонт расхладних система и комора</t>
  </si>
  <si>
    <t>Maintenance of cooling systems and chambers</t>
  </si>
  <si>
    <t>Одржавање расхладних система и комора</t>
  </si>
  <si>
    <t>Одржавање и сервисирање процесне опреме - остало</t>
  </si>
  <si>
    <t>Other maintenance and servicing of process equipment</t>
  </si>
  <si>
    <t>Остала одрж.и сервис.процесне опреме</t>
  </si>
  <si>
    <t>Одржавање електро опреме</t>
  </si>
  <si>
    <t>Ревизија, сервис, одржавање и хитне интревенције на трафостаницама и далеководима</t>
  </si>
  <si>
    <t xml:space="preserve">Inspection, servicing, maintenance and urgent repairs of substations and transmission lines </t>
  </si>
  <si>
    <t>Ревиз/серв/одрз.на трафо стан/далек.</t>
  </si>
  <si>
    <t>Inspection/servicing/maintenance of substations/transmission lines</t>
  </si>
  <si>
    <t>Поправка електро опреме у ЕX изведби</t>
  </si>
  <si>
    <t>Repairs of ex-proof electrical equipment</t>
  </si>
  <si>
    <t>Одржавање и поправка УПС система</t>
  </si>
  <si>
    <t>Maintenance and repair of UPS systems</t>
  </si>
  <si>
    <t>Ремонт свих врста мотора и агрегата</t>
  </si>
  <si>
    <t>Complete overhaul of all types of engines and generators</t>
  </si>
  <si>
    <t>Генерал.ремонт свих врста мотора/агрег.</t>
  </si>
  <si>
    <t>Complete overhaul of all types of engines/generators</t>
  </si>
  <si>
    <t>Maintenance of other equipment (devices, batteries, ...)</t>
  </si>
  <si>
    <t>Maintenance of other equipment/devices/batteries</t>
  </si>
  <si>
    <t>Other maintenance of electrical equipment</t>
  </si>
  <si>
    <t xml:space="preserve">Одржавање ротационе опреме </t>
  </si>
  <si>
    <t>Одржавање, прегледи и сервисирање пумпи за ТНГ</t>
  </si>
  <si>
    <t>LPG pumps, maintenance, inspection and servicing</t>
  </si>
  <si>
    <t>Пумпе за ТНГ/одрз./прегледи/сервисирање</t>
  </si>
  <si>
    <t xml:space="preserve">LPG pumps/maintenance/inspections/servicing </t>
  </si>
  <si>
    <t>Одржавање, ремонт и еталонирање пумпних аутомата</t>
  </si>
  <si>
    <t xml:space="preserve">Maintenance, repair and calibration of fuel dispensers </t>
  </si>
  <si>
    <t>Пумпни аутомати/одрз./ремонт/еталон.</t>
  </si>
  <si>
    <t>Fuel dispensers/maintenance/repair/calibration</t>
  </si>
  <si>
    <t xml:space="preserve">Одржавање и ремонт компресора и компресорских станица </t>
  </si>
  <si>
    <t xml:space="preserve">Compressor station maintenance and repair </t>
  </si>
  <si>
    <t>Одржавање и ремонт компресор.станица</t>
  </si>
  <si>
    <t>Compressor station maintenance and repair</t>
  </si>
  <si>
    <t>Репарација вентила, славина, засуна и сл.</t>
  </si>
  <si>
    <t>Valve, gate valve and tap repair</t>
  </si>
  <si>
    <t>Репарација вентила, славина и засуна</t>
  </si>
  <si>
    <t>Одржавање ротационе опреме - остало</t>
  </si>
  <si>
    <t>Other maintenance of rotating equipment</t>
  </si>
  <si>
    <t>Одржавање мернорегулационе и инструменталне опреме</t>
  </si>
  <si>
    <t>Одржавање управаљчких система DCS, PLC, SCADA,  еталонирање радних еталона и сл.</t>
  </si>
  <si>
    <t>Maintenance of DCS, PLC, SCADA control systems; process analysers, calibration of working standards)</t>
  </si>
  <si>
    <t>Одрж.уп.сист.ДЦС, ПЛЦ, СЦАДА/проц.анализ.</t>
  </si>
  <si>
    <t>Maintenance of DCS, PLC, SCADA/process analysers</t>
  </si>
  <si>
    <t>Одржавање процесних анализатора</t>
  </si>
  <si>
    <t>Maintenance of process analysers</t>
  </si>
  <si>
    <t xml:space="preserve">Инструментални радови </t>
  </si>
  <si>
    <t xml:space="preserve">Instrumentation works </t>
  </si>
  <si>
    <t>Извођење инструменталних радова</t>
  </si>
  <si>
    <t>Instrumentation works</t>
  </si>
  <si>
    <t>Одржавање мернорегулационе и инструменталне опреме - остало</t>
  </si>
  <si>
    <t>Other maintenance of measurement and regulation instruments</t>
  </si>
  <si>
    <t>Остала одрж.мернорег.и инст.опреме</t>
  </si>
  <si>
    <t>Одржавање опреме за бушотинске радове</t>
  </si>
  <si>
    <t>Одржавање сигурносне опреме (БОП опрема, еурупциони уређаји и сл.)</t>
  </si>
  <si>
    <t>Maintenance of safety equipment (BOP equipment, Christmas trees….)</t>
  </si>
  <si>
    <t>Одрж.сигур.опреме (БОП,еруп.уређаји)</t>
  </si>
  <si>
    <t>Maintenance of safety equipment (BOP, Christmas trees)</t>
  </si>
  <si>
    <t>Одржавање и сервисирање машина за специјалне опрације (цементациони агрегат, алат на жици, савитљиви тубинг, опрема за ХД мерења и сл.)</t>
  </si>
  <si>
    <t>Одрж.и серв.машина за спец.опрације</t>
  </si>
  <si>
    <t xml:space="preserve">Maintenance and servicing of special operations machines </t>
  </si>
  <si>
    <t>Остало одржавање опреме за бушотинске радове</t>
  </si>
  <si>
    <t>Other maintenance of well services equipment</t>
  </si>
  <si>
    <t>Остала одрж.опреме за бушотинске радове</t>
  </si>
  <si>
    <t>Техничко одржавање (осим станица за снабдевање горивом)</t>
  </si>
  <si>
    <t>Техничко одржавање складишног простора</t>
  </si>
  <si>
    <t>Technical maintenance of warehouses</t>
  </si>
  <si>
    <t>Техничко одржавање магацинског простора</t>
  </si>
  <si>
    <t>Техничко одржавање посуда под притиском и ТНГ резервоара</t>
  </si>
  <si>
    <t>Technical maintenance of pressure vessels and LPG tanks</t>
  </si>
  <si>
    <t>Тех.одрж.посуда под прит.и ТНГ рез.</t>
  </si>
  <si>
    <t>Техничко одржавање - остало</t>
  </si>
  <si>
    <t xml:space="preserve">Technical maintenance - other </t>
  </si>
  <si>
    <t>Техничко одржавање-остало</t>
  </si>
  <si>
    <t>Technical maintenance-other</t>
  </si>
  <si>
    <t>Чишћење и одмашћивање</t>
  </si>
  <si>
    <t>Механичко чишћење водозахвата, резервоара, базена, сепаратора, димњака, нафтних и гасних бушотина, сепаратора и сл.</t>
  </si>
  <si>
    <t>Mechanical cleaning of water intakes, tanks, pits, separators, flutes, oil and gas wells, separators</t>
  </si>
  <si>
    <t>Мех.чис.вод./рез/баз/сеп/дим/наф/гас.буш</t>
  </si>
  <si>
    <t>Mechanical cleaning of water intakes/tanks/separators/oil/gas wells</t>
  </si>
  <si>
    <t>Хем.чис.резер./цевов./измењ.топ.и опр.</t>
  </si>
  <si>
    <t xml:space="preserve">Chemical cleaning of tanks/pipelines/heat exchangers and equipment </t>
  </si>
  <si>
    <t>Чишћење и одмашћивање индустријских подова</t>
  </si>
  <si>
    <t>Industrial floor cleaning and degreasing</t>
  </si>
  <si>
    <t>Чисћење и одмашћивање индустриј.подова</t>
  </si>
  <si>
    <t>Чишћење канала централне климатизације</t>
  </si>
  <si>
    <t>Cleaning of central air conditioning system ducts</t>
  </si>
  <si>
    <t>Чисћење канала централне климе</t>
  </si>
  <si>
    <t>Остало чишћење и одмашћивање</t>
  </si>
  <si>
    <t>Cleaning and degreasing - other</t>
  </si>
  <si>
    <t>Чисћења и одмашћивања-остало</t>
  </si>
  <si>
    <t xml:space="preserve">Cleaning and degreasing-other </t>
  </si>
  <si>
    <t>Одржавање објеката и површина</t>
  </si>
  <si>
    <t>Одржавање система техничке заштите</t>
  </si>
  <si>
    <t>Technical security system maintenance</t>
  </si>
  <si>
    <t>Одржавање стоваришта</t>
  </si>
  <si>
    <t>Warehouse maintenance</t>
  </si>
  <si>
    <t>Одржавање стовариста</t>
  </si>
  <si>
    <t>Одржавање осталих објеката (грађевинско, машинско, термо, електро и др.)</t>
  </si>
  <si>
    <t xml:space="preserve">Maintenance of other facilities (construction, mechanical, thermal, electrical maintenance and other) </t>
  </si>
  <si>
    <t>Одрж.осталих објек.(грађ.мас.терм.елек.</t>
  </si>
  <si>
    <t>Maintenance of other facilities (construction, mechanical, thermal, electrical)</t>
  </si>
  <si>
    <t xml:space="preserve">Одржавање периферне опреме  </t>
  </si>
  <si>
    <t xml:space="preserve">Maintenance of peripheral equipment  </t>
  </si>
  <si>
    <t>Одржавање периферне опреме</t>
  </si>
  <si>
    <t>Maintenance of peripheral equipment</t>
  </si>
  <si>
    <t xml:space="preserve">Дезинфекција, дезинсекција и дератизација </t>
  </si>
  <si>
    <t xml:space="preserve">Pest disinfection services </t>
  </si>
  <si>
    <t>Дезинфекција/дезинсекција/дератизација</t>
  </si>
  <si>
    <t>Pest disinfection services</t>
  </si>
  <si>
    <t>Хемијско третирање корова и кошење траве</t>
  </si>
  <si>
    <t>Landscape maintenance - chemical treatment of weed and mowing</t>
  </si>
  <si>
    <t>Одржавање повр./хем.трет.кор./кос.трав</t>
  </si>
  <si>
    <t>Landscape maintenance/chemical treatment of weed/mowing</t>
  </si>
  <si>
    <t>Хемијско третирање корова и кошење траве око административних, пословних и туристичко-угоститељских објеката</t>
  </si>
  <si>
    <t>Landscape maintenance - chemical treatment of weed and mowing at administrative and office buildings and tourist and hospitality facilities</t>
  </si>
  <si>
    <t>Одрж.површ/хем.кор/кос.траве админ.обј.</t>
  </si>
  <si>
    <t>Landscape maintenance/chemical treatment of weed/mowing at administrative facilities</t>
  </si>
  <si>
    <t>Дезинфекција, дезинсекција и дератизација MAT</t>
  </si>
  <si>
    <t>Pest disinfection services MAT</t>
  </si>
  <si>
    <t>Одржавање лабораторијске опреме</t>
  </si>
  <si>
    <t>Laboratory equipment maintenance</t>
  </si>
  <si>
    <t>Геодетске услуге</t>
  </si>
  <si>
    <t>Geodetic engineering</t>
  </si>
  <si>
    <t>Геодетски радови</t>
  </si>
  <si>
    <t>Израда резервних делова за опрему</t>
  </si>
  <si>
    <t xml:space="preserve">Manufacturing of equipment spare parts </t>
  </si>
  <si>
    <t xml:space="preserve">Одржавање индустријских колосека </t>
  </si>
  <si>
    <t xml:space="preserve">Industrial railway maintenance </t>
  </si>
  <si>
    <t xml:space="preserve">Одржавање индустријског колосека </t>
  </si>
  <si>
    <t>Одржавање Погона пијаће воде (Јазак)</t>
  </si>
  <si>
    <t>Услуге одржавања пог.пијаће воде Јазак</t>
  </si>
  <si>
    <t>Развој малопродајне мреже</t>
  </si>
  <si>
    <t>Пројектовање станица за снабдевање горивом</t>
  </si>
  <si>
    <t>Designing of petrol stations</t>
  </si>
  <si>
    <t>Изградња или реконструкција станица за снабдевање горивом</t>
  </si>
  <si>
    <t>Construction, total and partial reconstruction of petrol stations</t>
  </si>
  <si>
    <t>Construction/total and partial reconstruction of PS</t>
  </si>
  <si>
    <t>Ребрендинг станица за снабдевање гоиривом</t>
  </si>
  <si>
    <t>Petrol station rebranding</t>
  </si>
  <si>
    <t>Рушење станица за снабдевање горивом</t>
  </si>
  <si>
    <t>Demolition of petrol stations</t>
  </si>
  <si>
    <t>Стручно-технички надзор приликом изградње или реконструкције станица за снабдевање горивом</t>
  </si>
  <si>
    <t>Engagement of expert supervision services</t>
  </si>
  <si>
    <t xml:space="preserve">Ангажовање стручног надзора </t>
  </si>
  <si>
    <t>Прикупљање и транспорт пазара са малопродајних објеката</t>
  </si>
  <si>
    <t>Collection and transportation of takings at retail facilities</t>
  </si>
  <si>
    <t>Прикупљ./транс.пазара са малопрод.објек</t>
  </si>
  <si>
    <t>Collection/transportation of takings at retail facilities</t>
  </si>
  <si>
    <t>Техничко одржавање станица за снабдевање горивом</t>
  </si>
  <si>
    <t>Technical maintenance of petrol stations</t>
  </si>
  <si>
    <t>Техничко одржавање бензинских станица</t>
  </si>
  <si>
    <t>Мониторинг стања животне средине на ССГ</t>
  </si>
  <si>
    <t>Environmental monitoring at PSs</t>
  </si>
  <si>
    <t>Мониторинг стања животне средине на станица за снабдевање горивом</t>
  </si>
  <si>
    <t>Маркетиншке услуге</t>
  </si>
  <si>
    <t>Marketing services</t>
  </si>
  <si>
    <t>Услуге развоја малопродајне мреже - остало</t>
  </si>
  <si>
    <t>Retail network development services - other</t>
  </si>
  <si>
    <t>Услуге развоја малопродајне мреже/остало</t>
  </si>
  <si>
    <t>Retail network development services/other</t>
  </si>
  <si>
    <t>Услуге екологије и безбедности на раду</t>
  </si>
  <si>
    <t>Анализа ваздуха</t>
  </si>
  <si>
    <t>Мерење емисије гасова</t>
  </si>
  <si>
    <t xml:space="preserve">Gas emissions monitoring </t>
  </si>
  <si>
    <t>Мерење имисије гасова</t>
  </si>
  <si>
    <t xml:space="preserve">Gas imissions monitoring </t>
  </si>
  <si>
    <t>Мерење емисије гасова MAT</t>
  </si>
  <si>
    <t>Gas emissions monitoring MAT</t>
  </si>
  <si>
    <t>Мерење имисије гасова MAT</t>
  </si>
  <si>
    <t>Gas imissions monitoring MAT</t>
  </si>
  <si>
    <t>Анализа и обрада вода</t>
  </si>
  <si>
    <t>Мерење квалитета подземних вода</t>
  </si>
  <si>
    <t>Ground water quality monitoring</t>
  </si>
  <si>
    <t>Мерење квалитета и анализа отпадних вода</t>
  </si>
  <si>
    <t>Wastewater quality monitoring and analysis</t>
  </si>
  <si>
    <t>Мерење квалитета и анализа отпадних вод</t>
  </si>
  <si>
    <t xml:space="preserve">Обрада отпадних вода </t>
  </si>
  <si>
    <t xml:space="preserve">Waste water treatment </t>
  </si>
  <si>
    <t>Обрада отпадних вода</t>
  </si>
  <si>
    <t>Waste water treatment</t>
  </si>
  <si>
    <t>Одржавање тока река и реаговање у акцидентним ситуацијама</t>
  </si>
  <si>
    <t xml:space="preserve">River maintenance and accident response </t>
  </si>
  <si>
    <t>Одрзавање тока река и реаг.у акцид.сит.</t>
  </si>
  <si>
    <t>Привремено и трајно збрињавање отпада</t>
  </si>
  <si>
    <t>Hazardous waste classification</t>
  </si>
  <si>
    <t xml:space="preserve">Hazardous waste classification </t>
  </si>
  <si>
    <t>Non-hazardous waste classification</t>
  </si>
  <si>
    <t>Обрада нафтног муља</t>
  </si>
  <si>
    <t>Oil sludge treatment services</t>
  </si>
  <si>
    <t>Historical waste treatment services</t>
  </si>
  <si>
    <t xml:space="preserve">Historical waste treatment services </t>
  </si>
  <si>
    <t xml:space="preserve">Oily soil and oil sludge treatment services </t>
  </si>
  <si>
    <t xml:space="preserve">Oily soil/sludge treatment services </t>
  </si>
  <si>
    <t>Услуга преузимања и збрињавања равнотежног катализатора</t>
  </si>
  <si>
    <t>Equilibrium catalyst capture and treatment service</t>
  </si>
  <si>
    <t>Услуга преуз.и збрињ.равнотеж.катал.</t>
  </si>
  <si>
    <t>Hazardous/non-hazardous/packaging waste disposal</t>
  </si>
  <si>
    <t>Ремедијација земљишта</t>
  </si>
  <si>
    <t>Soil remediation services</t>
  </si>
  <si>
    <t>Услуге ремедијације земљишта</t>
  </si>
  <si>
    <t>Збрињавање истрошене сумпорне киселне</t>
  </si>
  <si>
    <t>Spent sulphuric acid disposal services</t>
  </si>
  <si>
    <t>Услуга збрињавања истрос.сумпор.киселн</t>
  </si>
  <si>
    <t>Испитивање радне околине и безбедности на раду (зимска и летња мерења)</t>
  </si>
  <si>
    <t>Усл.исп.рад.окол.и БЗНР/зим.и лет.мер.</t>
  </si>
  <si>
    <t>Workplace conditions and safety testing services/winter and summer reading</t>
  </si>
  <si>
    <t>Екологија и безбедност на раду - остало</t>
  </si>
  <si>
    <t>Екологија и безбедност на раду-остало</t>
  </si>
  <si>
    <t>Услуге транспорта и логистике</t>
  </si>
  <si>
    <t xml:space="preserve">Друмски транспорт </t>
  </si>
  <si>
    <t>Друмски транспорт сирове нафте (домаће тржиште)</t>
  </si>
  <si>
    <t>Crude oil transportation by road (domestic market)</t>
  </si>
  <si>
    <t>Друм.транспорт сирове нафте/домаће трз.</t>
  </si>
  <si>
    <t>Crude oil transportation by road/domestic market</t>
  </si>
  <si>
    <t>Road carriage (transport and distribution) of part-load goods</t>
  </si>
  <si>
    <t>Road carriage/transport/distribution/part-load goods</t>
  </si>
  <si>
    <t>Транспорт вангабаритног терета</t>
  </si>
  <si>
    <t>Out-of-gauge freight transport</t>
  </si>
  <si>
    <t xml:space="preserve">Железнички транспорт </t>
  </si>
  <si>
    <t>Железнички транспорт деривта нафте (домаће тржиште)</t>
  </si>
  <si>
    <t>Petroleum product transport by rail (domestic market)</t>
  </si>
  <si>
    <t>Желез.транспорт дерив.нафте/домаће трз.</t>
  </si>
  <si>
    <t>Petroleum product transport by rail/domestic market</t>
  </si>
  <si>
    <t>Међународни железнички транспорт сирове нафте, деривата нафте и полупроизвода</t>
  </si>
  <si>
    <t xml:space="preserve">International rail transport of crude oil, petroleum products and semi-finished products </t>
  </si>
  <si>
    <t>Међунар.желез.трансп.сир.наф/дерив/полу</t>
  </si>
  <si>
    <t xml:space="preserve">International rail transport of crude oil/petroleum products/semi-finished products </t>
  </si>
  <si>
    <t>Речни транспорт</t>
  </si>
  <si>
    <t>Унутрашњи речни транспорт деривата нафте</t>
  </si>
  <si>
    <t>In-land river transport of petroleum products</t>
  </si>
  <si>
    <t>Међународни речни транспорт деривата нафте и полупроизвода</t>
  </si>
  <si>
    <t>International river transport of petroleum products and semi-finished products</t>
  </si>
  <si>
    <t>Међунар.речни трансп.дерив.нафте/полупр</t>
  </si>
  <si>
    <t>International river transport of petroleum products/semi-finished products</t>
  </si>
  <si>
    <t>Ваздушни транспорт (опреме, материјала, постројења….)</t>
  </si>
  <si>
    <t>Air transport (of equipment, materials, units...)</t>
  </si>
  <si>
    <t>Ваздушни транспорт/опр./матер./постр.</t>
  </si>
  <si>
    <t>Air transport/equipment/materials/units</t>
  </si>
  <si>
    <t>Шпедитерске услуге за царињење робе</t>
  </si>
  <si>
    <t>Freight forwarding services for customs clearance</t>
  </si>
  <si>
    <t>Сервисирање возила</t>
  </si>
  <si>
    <t>Сервисирање теретних возила</t>
  </si>
  <si>
    <t>Freight vehicle service</t>
  </si>
  <si>
    <t xml:space="preserve">Freight vehicle service </t>
  </si>
  <si>
    <t>Сервисирање приколица и полуприколица</t>
  </si>
  <si>
    <t>Trailer and semi-trailer service</t>
  </si>
  <si>
    <t xml:space="preserve">Trailer and semi-trailer service </t>
  </si>
  <si>
    <t>Сервисирање путничких возила</t>
  </si>
  <si>
    <t>Passenger vehicle service</t>
  </si>
  <si>
    <t xml:space="preserve">Passenger vehicle service </t>
  </si>
  <si>
    <t>Сервисирање специјалних возила</t>
  </si>
  <si>
    <t xml:space="preserve">Special-service vehicle service </t>
  </si>
  <si>
    <t>Сервисирање пловних објеката</t>
  </si>
  <si>
    <t>Vessel service</t>
  </si>
  <si>
    <t xml:space="preserve">Vessel service </t>
  </si>
  <si>
    <t>Сервисирање радних машина</t>
  </si>
  <si>
    <t>Heavy equipment service</t>
  </si>
  <si>
    <t xml:space="preserve">Heavy equipment service </t>
  </si>
  <si>
    <t>Контролни преглед и сервис локомотива и локотрактора</t>
  </si>
  <si>
    <t>Inspection and service of locomotives and railcar movers</t>
  </si>
  <si>
    <t>Контрол.прег.и сервис локом.и локотракт.</t>
  </si>
  <si>
    <t>Сервисирање специјалних возила MAT</t>
  </si>
  <si>
    <t>Special-service vehicle service MAT</t>
  </si>
  <si>
    <t>Сервисирање пловних објеката MAT</t>
  </si>
  <si>
    <t>Vessel service MAT</t>
  </si>
  <si>
    <t>АДР за возила и возаче</t>
  </si>
  <si>
    <t>ADR for vehicles and drivers</t>
  </si>
  <si>
    <t>Вулканизерске услуге</t>
  </si>
  <si>
    <t xml:space="preserve">Tyre weld </t>
  </si>
  <si>
    <t>Технички прегледи и регистрација возила</t>
  </si>
  <si>
    <t>Technical inspection and registration of vehicles</t>
  </si>
  <si>
    <t>Мониторинг транспортних средства (ГПС услуге праћења возила)</t>
  </si>
  <si>
    <t>Мониторинг транспортних средства (ГПС)</t>
  </si>
  <si>
    <t>Сервисирање тахографа</t>
  </si>
  <si>
    <t>Tachograph services</t>
  </si>
  <si>
    <t>Услуге тахографа</t>
  </si>
  <si>
    <t>Вулканизерске услуге MAT</t>
  </si>
  <si>
    <t>Tyre weld MAT</t>
  </si>
  <si>
    <t>Технички прегледи и регистрација возила MAT</t>
  </si>
  <si>
    <t>Мониторинг транспортних средства (ГПС услуге праћења возила) MAT</t>
  </si>
  <si>
    <t>Сервисирање тахографа MAT</t>
  </si>
  <si>
    <t>Транспорт - остало MAT</t>
  </si>
  <si>
    <t>Transportation - other MAT</t>
  </si>
  <si>
    <t>Транспорт - остало</t>
  </si>
  <si>
    <t>Transportation - other</t>
  </si>
  <si>
    <t>Транспорт-остало</t>
  </si>
  <si>
    <t>Радна снага</t>
  </si>
  <si>
    <t>Редовни прегледи радне снаге</t>
  </si>
  <si>
    <t>Санитарни, периодични и претходни лекарски прегледи</t>
  </si>
  <si>
    <t>Mandatory, periodical and pre-employment health checks</t>
  </si>
  <si>
    <t>Санит.периоди претходни лекар.прег.</t>
  </si>
  <si>
    <t>Специјалистички лекарски прегледи</t>
  </si>
  <si>
    <t>Специјалистички прегледи</t>
  </si>
  <si>
    <t>Здравствене услуге - лекарски прегледи (систематски, специјалистички, редовни, ванредни и сл.)</t>
  </si>
  <si>
    <t>Health care services, health checks (general, specialist, regular, additional..)</t>
  </si>
  <si>
    <t>Здрав.усл/лек.прегледи(сист.спец.ванр.)</t>
  </si>
  <si>
    <t>Health care services/health checks (general, specialist, additional)</t>
  </si>
  <si>
    <t>Образовање и едукација запослених</t>
  </si>
  <si>
    <t xml:space="preserve">Staff education </t>
  </si>
  <si>
    <t xml:space="preserve">Staff education  </t>
  </si>
  <si>
    <t>HR услуге: обука и стручно усавршавање запослених, селекција кадрова, осигурање запослених</t>
  </si>
  <si>
    <t>ХР усл.обука,струч.усаврс.селекц.осигур.</t>
  </si>
  <si>
    <t>HR services, training, professional development, personnel selection, insurance</t>
  </si>
  <si>
    <t>Смештај и исхрана запослених</t>
  </si>
  <si>
    <t>Food and accommodation for employees</t>
  </si>
  <si>
    <t xml:space="preserve">Food and accommodation for employees </t>
  </si>
  <si>
    <t>Превоз запослених</t>
  </si>
  <si>
    <t>Transportation of employees</t>
  </si>
  <si>
    <t>Смештај и превоз на службеним путовањима</t>
  </si>
  <si>
    <t>Accommodation and transportation during business travel</t>
  </si>
  <si>
    <t>Услуге ангажовања ресурса трећих лица</t>
  </si>
  <si>
    <t>Ангажовање опреме</t>
  </si>
  <si>
    <t>Изнајмљивање ЕСП пумпи</t>
  </si>
  <si>
    <t>Renting of (ESP) pumps</t>
  </si>
  <si>
    <t>Изнајмљивање (ЕСП) пумпи</t>
  </si>
  <si>
    <t xml:space="preserve">Renting of (ESP) pumps </t>
  </si>
  <si>
    <t>Одржавање ЕСП пумпи</t>
  </si>
  <si>
    <t>Maintenance of (ESP) pumps</t>
  </si>
  <si>
    <t>Одржавање (ЕСП) пумпи</t>
  </si>
  <si>
    <t xml:space="preserve">Maintenance of (ESP) pumps </t>
  </si>
  <si>
    <t>Услужно пуњење НИСОТЕК производа</t>
  </si>
  <si>
    <t>NISOTEC products filling services</t>
  </si>
  <si>
    <t xml:space="preserve">Изнајмљивање специјалних машина, опреме и пловила </t>
  </si>
  <si>
    <t xml:space="preserve">Renting of special machines, equipment and vessels </t>
  </si>
  <si>
    <t>Изнајмљивање спец.машина/опреме/пловила</t>
  </si>
  <si>
    <t xml:space="preserve">Renting of special machines/equipment/vessels </t>
  </si>
  <si>
    <t>Изнајмљивање возила</t>
  </si>
  <si>
    <t>Vehicle rent</t>
  </si>
  <si>
    <t xml:space="preserve">Vehicle rent </t>
  </si>
  <si>
    <t>Изнајмљивање цистерни за сирову нафту</t>
  </si>
  <si>
    <t>Изнајмљивање механизације</t>
  </si>
  <si>
    <t>Contracting for heavy machines</t>
  </si>
  <si>
    <t>Ангажовање радне снаге</t>
  </si>
  <si>
    <t>Физичко-техничко обезбеђење</t>
  </si>
  <si>
    <t>Physical and technical security services</t>
  </si>
  <si>
    <t>Услуге физичко-техничког обезбеђења</t>
  </si>
  <si>
    <t xml:space="preserve">Physical and technical security services </t>
  </si>
  <si>
    <t>Обављање привремених и/или повремених послова</t>
  </si>
  <si>
    <t>Engagement on a fixed term or ongoing basis</t>
  </si>
  <si>
    <t>Услуге обављања прив.и/или повр.послов</t>
  </si>
  <si>
    <t>Engagement on a fixed term/ongoing basis</t>
  </si>
  <si>
    <t xml:space="preserve">Ангажовање радне снаге у услужним организацијама за интерне потребе </t>
  </si>
  <si>
    <t xml:space="preserve">Services from labour hire organisations for internal needs </t>
  </si>
  <si>
    <t>Усл.анг.рад.снаге у услуж.орг./инт.пот.</t>
  </si>
  <si>
    <t>Ангажовање радне снаге - машиновође и маневристи</t>
  </si>
  <si>
    <t>Engagement of services - train operators and shunters</t>
  </si>
  <si>
    <t>Ангаз.радне снаге/машиновође/маневристи</t>
  </si>
  <si>
    <t>Engagement of services/train operators/shunters</t>
  </si>
  <si>
    <t>Анагажовање ватрогасних радника</t>
  </si>
  <si>
    <t xml:space="preserve">Engagement of services of firefighters </t>
  </si>
  <si>
    <t>Услуге анагажовања ватрогасних радника</t>
  </si>
  <si>
    <t>Ангажовање радне снаге - остало</t>
  </si>
  <si>
    <t>Labour services - other</t>
  </si>
  <si>
    <t>Ангажовање радне снаге-остало</t>
  </si>
  <si>
    <t xml:space="preserve">Labour services - other </t>
  </si>
  <si>
    <t>Аутсорсинг решења</t>
  </si>
  <si>
    <t>Аутсорсинг штампе</t>
  </si>
  <si>
    <t>Outsourcing of printing services</t>
  </si>
  <si>
    <t>Оутсорсинг штампе</t>
  </si>
  <si>
    <t xml:space="preserve">Outsourcing of printing services </t>
  </si>
  <si>
    <t>Аутсорсинг корисничких ИТ решења</t>
  </si>
  <si>
    <t>Outsourcing of IT applications</t>
  </si>
  <si>
    <t>Оутсорсинг корисничких ИТ решења</t>
  </si>
  <si>
    <t xml:space="preserve">Outsourcing of IT applications </t>
  </si>
  <si>
    <t>Консултантске услуге</t>
  </si>
  <si>
    <t>Ангажовање консултаната (финансије, порези, рачуноводство, IT, due diligence и др.)</t>
  </si>
  <si>
    <t>Engagement of consulting services (finances, taxes, accounting, IT, due diligence... )</t>
  </si>
  <si>
    <t>Ангаж.консулт.фин.порез,рачун.ИТ</t>
  </si>
  <si>
    <t>Engagement of consulting services, finances, taxes, accounting, IT</t>
  </si>
  <si>
    <t>Ангажовање консултаната - израда стратегија набавки и Benchmarking</t>
  </si>
  <si>
    <t>Engagement of consulting services - development of procurement strategies and benchmarking</t>
  </si>
  <si>
    <t>Ангаж.консулт.страт.набавке,бенцхмаркинг</t>
  </si>
  <si>
    <t>Engagement of consulting services, procurement strategies, benchmarking</t>
  </si>
  <si>
    <t>Разврставање опреме</t>
  </si>
  <si>
    <t>Classification of equipment</t>
  </si>
  <si>
    <t xml:space="preserve">Услуге испитивања и прегледа </t>
  </si>
  <si>
    <t>Лабораторијска испитивања</t>
  </si>
  <si>
    <t>Лабораторијско испитивање методама без разарања (ИБР)</t>
  </si>
  <si>
    <t>Non-destructive testing (NDT)</t>
  </si>
  <si>
    <t>Лаб.испитивање методама без разарања И</t>
  </si>
  <si>
    <t>Non-destructive testing I</t>
  </si>
  <si>
    <t xml:space="preserve">Ангажовање контролних организације - НКО (контрола квалитета и квантитета сирове нафте и деривата нафте) </t>
  </si>
  <si>
    <t xml:space="preserve">Services of control organisations - icb crude oil and product quality and quantity control </t>
  </si>
  <si>
    <t>Конт.орган./нко КК сир.нафте/деривата</t>
  </si>
  <si>
    <t>Control organisations/icb crude oil/product QQ</t>
  </si>
  <si>
    <t>Лабораторијска испитивања и анализе - остало</t>
  </si>
  <si>
    <t>Other laboratory tests and analyses</t>
  </si>
  <si>
    <t>Остала лаборат.испитивања и анализе</t>
  </si>
  <si>
    <t xml:space="preserve">Other laboratory tests and analyses </t>
  </si>
  <si>
    <t>Механичко и технолошко испитивање материјално-техничких ресурса</t>
  </si>
  <si>
    <t>Динамичко уравнотежење опреме</t>
  </si>
  <si>
    <t xml:space="preserve">Dynamic balancing </t>
  </si>
  <si>
    <t>Dynamic balancing</t>
  </si>
  <si>
    <t>Преглед и испитивање опреме под притиском</t>
  </si>
  <si>
    <t>Inspection and testing of pressurised equipment</t>
  </si>
  <si>
    <t>Преглед/испитивање опреме под притиском</t>
  </si>
  <si>
    <t>Inspection/testing of pressurised equipment</t>
  </si>
  <si>
    <t>Преглед и сервирисавање стабилних система за дојаву пожара, централа  за дојаву пожара и унутрашњих гасних инсталација</t>
  </si>
  <si>
    <t>Inspection and servicing of automatic fire alarming and central station fire alarming systems and interior gas installations</t>
  </si>
  <si>
    <t>Прег.и серв.стаб.сис.за дој.поз./гас.инс</t>
  </si>
  <si>
    <t>Inspection and servicing of automatic fire alarming systems/gas installations</t>
  </si>
  <si>
    <t>Испитивање вентила сигурности</t>
  </si>
  <si>
    <t>Safety valve testing</t>
  </si>
  <si>
    <t>Испитивања вентила сигурности</t>
  </si>
  <si>
    <t>Периодични преглед опреме за рад</t>
  </si>
  <si>
    <t xml:space="preserve">Periodical inspection of equipment </t>
  </si>
  <si>
    <t>Сервис, преглед и одржавање средстава заштите (ПП опрема, ЛЗС, колективна заштитна средства, HSE опрема и др.)</t>
  </si>
  <si>
    <t>Servicing, inspection and maintenance of safety equipment (firefighting equipment, PPE, HSE equipment)</t>
  </si>
  <si>
    <t>Сервис прег.одрж.сред.зас.ПП/ЛЗС/КЗС/ХСЕ</t>
  </si>
  <si>
    <t>Servicing, inspection and maintenance of safety equipment FP/PPE/HSE</t>
  </si>
  <si>
    <t>Сервис преглед и одржавање средстава заштите (ПП опрема, ЛЗС, колективна заштитна средства, HSE опрема и др.) MAT</t>
  </si>
  <si>
    <t>Servicing, inspection and maintenance of safety equipment (firefighting equipment, PPE, HSE equipment..) MAT</t>
  </si>
  <si>
    <t xml:space="preserve">Servicing, inspection and maintenance of safety equipment FP/PPE/HSE </t>
  </si>
  <si>
    <t>Баждарење, еталонирање и калибрација</t>
  </si>
  <si>
    <t>Баждарење, еталонирање и преглед лабораторијске опреме</t>
  </si>
  <si>
    <t>Calibration, standardisation and inspection of laboratory equipment</t>
  </si>
  <si>
    <t>Баждарење/еталонирање/преглед лаб.опре</t>
  </si>
  <si>
    <t>Calibration/standardisation/inspection of laboratory equipment</t>
  </si>
  <si>
    <t>Еталонирање битумена</t>
  </si>
  <si>
    <t>Standardisation of bitumen</t>
  </si>
  <si>
    <t xml:space="preserve">Standardisation of bitumen </t>
  </si>
  <si>
    <t>Еталонирање радних еталона</t>
  </si>
  <si>
    <t>Calibration of working standards</t>
  </si>
  <si>
    <t xml:space="preserve">Calibration of working standards </t>
  </si>
  <si>
    <t>Еталонирање ЦЕМС система</t>
  </si>
  <si>
    <t>Calibration of CEMS</t>
  </si>
  <si>
    <t xml:space="preserve">Calibration of CEMS </t>
  </si>
  <si>
    <t>Еталонирање мерних трака</t>
  </si>
  <si>
    <t>Standardisation of measuring tapes</t>
  </si>
  <si>
    <t xml:space="preserve">Standardisation of measuring tapes </t>
  </si>
  <si>
    <t>Еталонирање термометара</t>
  </si>
  <si>
    <t>Standardisation of thermometers</t>
  </si>
  <si>
    <t xml:space="preserve">Standardisation of thermometers </t>
  </si>
  <si>
    <t>Еталонирање, сервис и преглед вага</t>
  </si>
  <si>
    <t>Standardisation, servicing and inspection of weighing scales</t>
  </si>
  <si>
    <t>Баждарење резервоара</t>
  </si>
  <si>
    <t>Tank calibration</t>
  </si>
  <si>
    <t xml:space="preserve">Tank calibration </t>
  </si>
  <si>
    <t>Калибрација резервоара, обрачунских мерила и мерних инструмената за гас</t>
  </si>
  <si>
    <t xml:space="preserve">Calibration of tanks, meters and gas meters </t>
  </si>
  <si>
    <t>Калиб.резер.обр.мерила/мер.инст.за гас</t>
  </si>
  <si>
    <t xml:space="preserve">Calibration of tanks, meters/gas meters </t>
  </si>
  <si>
    <t>Преглед сервисирање и калибрација изолационих апарата</t>
  </si>
  <si>
    <t>Inspection, servicing and calibration of breathing apparatuses</t>
  </si>
  <si>
    <t>Преглед сервис./калиб.изолац.апарата</t>
  </si>
  <si>
    <t>Inspection, servicing/calibration of breathing apparatuses</t>
  </si>
  <si>
    <t>Одржавање и калибрације система гасне детекције</t>
  </si>
  <si>
    <t>Gas detection system maintenance and calibration services</t>
  </si>
  <si>
    <t>Услуге одрз./калиб.сист.гасне детекције</t>
  </si>
  <si>
    <t>Gas detection system maintenance/calibration services</t>
  </si>
  <si>
    <t xml:space="preserve">Ремонт и баждарење вентила </t>
  </si>
  <si>
    <t xml:space="preserve">Valve repair and calibration </t>
  </si>
  <si>
    <t>Ремонт и баждарење вентила</t>
  </si>
  <si>
    <t>Flow meter servicing and calibration</t>
  </si>
  <si>
    <t>Сервисирање и баждарење мерача протока</t>
  </si>
  <si>
    <t xml:space="preserve">Flow meter servicing and calibration </t>
  </si>
  <si>
    <t>Преглед сервисирање и калибрација изолационих апарата MAT</t>
  </si>
  <si>
    <t>Inspection, servicing and calibration of breathing apparatuses MAT</t>
  </si>
  <si>
    <t>Сертификација и надзор система менаџмента</t>
  </si>
  <si>
    <t>Сертификација за систем REACH</t>
  </si>
  <si>
    <t>Certification for REACH</t>
  </si>
  <si>
    <t>Сертификација за систем РЕАЦХ</t>
  </si>
  <si>
    <t>Реатестирање Еx опреме</t>
  </si>
  <si>
    <t>Ex-proof equipment recertification</t>
  </si>
  <si>
    <t xml:space="preserve">Ex-proof equipment recertification </t>
  </si>
  <si>
    <t>Measuring system certification</t>
  </si>
  <si>
    <t xml:space="preserve">Measuring system certification </t>
  </si>
  <si>
    <t>Атестирање материјала и апарата</t>
  </si>
  <si>
    <t>Енергетска испитивања на електро опреми (генератор, релеји, каблови, ел.мотори, прекидачи, трансформатори, софт-стартери, водени отпорник, система заштитног уземљења, аку батерије).</t>
  </si>
  <si>
    <t>Енергет.испитивања на електро опреми</t>
  </si>
  <si>
    <t>Energy audit of electrical equipment</t>
  </si>
  <si>
    <t>Дирекција за мере и драгоцене метале</t>
  </si>
  <si>
    <t>Услуге Дирекције за мере и драгоц.метале</t>
  </si>
  <si>
    <t xml:space="preserve">Services of the Directorate of Measures and Precious Metals </t>
  </si>
  <si>
    <t>Симулација и прорачун технолошких процеса</t>
  </si>
  <si>
    <t xml:space="preserve">Technological process simulation and estimation services </t>
  </si>
  <si>
    <t>Услуге симулација и прорачуни техн.проц.</t>
  </si>
  <si>
    <t>Испитивања и прегледи - остало</t>
  </si>
  <si>
    <t>Испитивања и прегледи-остало</t>
  </si>
  <si>
    <t xml:space="preserve">ИТ и телекомуникационе услуге </t>
  </si>
  <si>
    <t>Имплементација софтвера</t>
  </si>
  <si>
    <t>Postal and parcel services - DHL</t>
  </si>
  <si>
    <t>Одржавање IT опреме - хардвера и софтевера</t>
  </si>
  <si>
    <t>IT maintenance - hardware and software</t>
  </si>
  <si>
    <t>Одржавање ИТ опреме/хардвера и софтевера</t>
  </si>
  <si>
    <t>IT maintenance/hardware and software</t>
  </si>
  <si>
    <t>Одржавање фискалне опреме на станице за снабдевање горивом</t>
  </si>
  <si>
    <t>Maintenance of fiscal equipment at PS</t>
  </si>
  <si>
    <t>Одржавање фискалне опреме на станица за снабдевање горивом</t>
  </si>
  <si>
    <t xml:space="preserve">Maintenance of fiscal equipment at PS </t>
  </si>
  <si>
    <t>Одржавање комуникационе опреме</t>
  </si>
  <si>
    <t xml:space="preserve">Maintenance of communications equipment </t>
  </si>
  <si>
    <t>Сертификати и лиценце за ICT</t>
  </si>
  <si>
    <t>ICT certificates and licences</t>
  </si>
  <si>
    <t>Сертификати и лиценце за ИЦТ</t>
  </si>
  <si>
    <t>Одржавање инфраструктурне и комуникационе мреже</t>
  </si>
  <si>
    <t>Maintenance of infrastructure and communication network</t>
  </si>
  <si>
    <t>Одржавање инфраструк.и комуникац.мрезе</t>
  </si>
  <si>
    <t>Одржавање телефонских централа и апарата</t>
  </si>
  <si>
    <t>Maintenance of telephone switchboards and devices</t>
  </si>
  <si>
    <t>Одржавање телефонских централа и апарат</t>
  </si>
  <si>
    <t xml:space="preserve">Maintenance of telephone switchboards and devices </t>
  </si>
  <si>
    <t>Услуге техничког прегледа радио станица</t>
  </si>
  <si>
    <t>Services of technical inspection of radio stations</t>
  </si>
  <si>
    <t xml:space="preserve">Services of technical inspection of radio stations </t>
  </si>
  <si>
    <t>Одржавање система процесног видео надзора</t>
  </si>
  <si>
    <t>Maintenance of process video surveillance systems</t>
  </si>
  <si>
    <t>Одржавање система проц.видео надзора</t>
  </si>
  <si>
    <t>Интернет, мобилна и фиксна телефонија, везе, e-banking, web hosting</t>
  </si>
  <si>
    <t>Internet, mobile and fixed telephony, connections, e-banking, web hosting</t>
  </si>
  <si>
    <t>Интерн.моб.фикс.тел.везе,е-банк.wеб хост</t>
  </si>
  <si>
    <t>Одржавање SAP система</t>
  </si>
  <si>
    <t>SAP maintenance services</t>
  </si>
  <si>
    <t>Услуге одржавања САП система</t>
  </si>
  <si>
    <t>Услуге сателитског линка</t>
  </si>
  <si>
    <t>Satellite link services</t>
  </si>
  <si>
    <t>Непроизводне услуге</t>
  </si>
  <si>
    <t>Маркетиншке услуге - брендирање</t>
  </si>
  <si>
    <t>Marketing services - Branding</t>
  </si>
  <si>
    <t>Маркетиншке услуге-Брендирање</t>
  </si>
  <si>
    <t>Marketing services-Branding</t>
  </si>
  <si>
    <t>Маркетиншке услуге - саветовање</t>
  </si>
  <si>
    <t>Marketing services - Consulting</t>
  </si>
  <si>
    <t>Маркетиншке услуге-Саветовање</t>
  </si>
  <si>
    <t>Marketing services-Consulting</t>
  </si>
  <si>
    <t>Маркетиншке услуге - оглашавање</t>
  </si>
  <si>
    <t>Marketing services - Advertising</t>
  </si>
  <si>
    <t>Маркетиншке услуге-Оглашавање</t>
  </si>
  <si>
    <t>Marketing services-Advertising</t>
  </si>
  <si>
    <t>Marketing services - Press clipping and press tour advertising</t>
  </si>
  <si>
    <t>Marketing services/press clipping/press tour advertising</t>
  </si>
  <si>
    <t>Маркетиншке услуге - услуге штампе</t>
  </si>
  <si>
    <t>Marketing services - Printing services</t>
  </si>
  <si>
    <t>Маркетиншке услуге-Услуге стампе</t>
  </si>
  <si>
    <t>Marketing services-printing services</t>
  </si>
  <si>
    <t>Маркетиншке услуге - корпоративни маркетинг</t>
  </si>
  <si>
    <t>Marketing services - Corporate marketing</t>
  </si>
  <si>
    <t>Маркетиншке услуге/Корпорат.маркетинг</t>
  </si>
  <si>
    <t>Marketing services/corporate marketing</t>
  </si>
  <si>
    <t>Рачуноводствена ревизија</t>
  </si>
  <si>
    <t>Accounting audit services</t>
  </si>
  <si>
    <t>Услуге рачуноводствене ревизије</t>
  </si>
  <si>
    <t xml:space="preserve">Чишћење просторија </t>
  </si>
  <si>
    <t xml:space="preserve">Facility cleaning services </t>
  </si>
  <si>
    <t>Комуналне услуге</t>
  </si>
  <si>
    <t>Communal services</t>
  </si>
  <si>
    <t xml:space="preserve">Communal services </t>
  </si>
  <si>
    <t>Сертификација и надзор система менаџмента MAT</t>
  </si>
  <si>
    <t>Акредитација и надзор тела за оцењивање зсаглашености (лабораторија и контролних тела)</t>
  </si>
  <si>
    <t>Акредит.надзор тел/усагл.лаб.конт.тела</t>
  </si>
  <si>
    <t>Угоститељске услуге</t>
  </si>
  <si>
    <t>Преводилачке услуге</t>
  </si>
  <si>
    <t>Translation services</t>
  </si>
  <si>
    <t>Услуге превођења</t>
  </si>
  <si>
    <t>Банкарске услуге</t>
  </si>
  <si>
    <t>Banking services</t>
  </si>
  <si>
    <t>Учешће на семинарима, сајмовима и конференцијама у земљи и иностранству</t>
  </si>
  <si>
    <t>Attending domestic and international seminars and conferences, fairs</t>
  </si>
  <si>
    <t>Учесшће на семин./конф./сајм.у земљи/ино</t>
  </si>
  <si>
    <t>Attending domestic/international seminars/conferences/fairs</t>
  </si>
  <si>
    <t>Правне, адвокатске услуге и услуге јавног бележника</t>
  </si>
  <si>
    <t>Legal and attorney's services, notary services</t>
  </si>
  <si>
    <t>Legal and attorney's services/notary services</t>
  </si>
  <si>
    <t>Организација свечаности, догађаја, тимбилдинга и сл.</t>
  </si>
  <si>
    <t>Services of organising ceremonies, events and team building activities</t>
  </si>
  <si>
    <t>Услуге орган.свечаности/догађ./тимбилд.</t>
  </si>
  <si>
    <t>Services of organising ceremonies/events/team building activities</t>
  </si>
  <si>
    <t>Мониторинг</t>
  </si>
  <si>
    <t>Monitoring services</t>
  </si>
  <si>
    <t>Услуге мониторинга</t>
  </si>
  <si>
    <t>Закуп простора за догађаје</t>
  </si>
  <si>
    <t>Venue leasing</t>
  </si>
  <si>
    <t>Услуге закупа простора за догађаје</t>
  </si>
  <si>
    <t xml:space="preserve">Закуп пословног простора </t>
  </si>
  <si>
    <t xml:space="preserve">Office space leasing </t>
  </si>
  <si>
    <t>Услуге закупа пословног простора</t>
  </si>
  <si>
    <t>Office space leasing</t>
  </si>
  <si>
    <t>Коришћење база података</t>
  </si>
  <si>
    <t xml:space="preserve">Services of database usage </t>
  </si>
  <si>
    <t>Услуге коришћења података (база)</t>
  </si>
  <si>
    <t>Services of database usage</t>
  </si>
  <si>
    <t>Контрола здравствене исправности намирница и санитарна контрола у објектима</t>
  </si>
  <si>
    <t>Food safety and sanitation controls at facilities</t>
  </si>
  <si>
    <t>Контрола здрав.испр.намир.и санит.у обј.</t>
  </si>
  <si>
    <t>Services - mystery shopper</t>
  </si>
  <si>
    <t>Процесуирање компанијских картица</t>
  </si>
  <si>
    <t>Company card processing</t>
  </si>
  <si>
    <t>Процесуирање банкарских картица</t>
  </si>
  <si>
    <t>Bank card processing</t>
  </si>
  <si>
    <t>Маркетиншке услуге - брендирање ПРО</t>
  </si>
  <si>
    <t>Marketing services - Branding PRO</t>
  </si>
  <si>
    <t>Маркетиншке услуге - саветовање ПРО</t>
  </si>
  <si>
    <t>Marketing services - Consulting PRO</t>
  </si>
  <si>
    <t>Маркетиншке услуге - оглашавање ПРО</t>
  </si>
  <si>
    <t>Marketing services - Advertising PRO</t>
  </si>
  <si>
    <t>Маркетиншке услуге - услуге штампе ПРО</t>
  </si>
  <si>
    <t>Marketing services - Printing services PRO</t>
  </si>
  <si>
    <t>Маркетиншке услуге-Услуге штампе</t>
  </si>
  <si>
    <t>Маркетиншке услуге - корпоративни маркетинг ПРО</t>
  </si>
  <si>
    <t>Marketing services - Corporate marketing PRO</t>
  </si>
  <si>
    <t>Контрола здравствене исправности намирница и санитарна контрола у објектима ПРО</t>
  </si>
  <si>
    <t>Food safety and sanitation controls at facilities PRO</t>
  </si>
  <si>
    <t>Services - mystery shopper PRO</t>
  </si>
  <si>
    <t>ПТТ услуге, услуге слања пошиљки - DHL</t>
  </si>
  <si>
    <t>ПТТ услуге, услуге слања пошиљки-ДХЛ</t>
  </si>
  <si>
    <t xml:space="preserve">Умерен </t>
  </si>
  <si>
    <t xml:space="preserve">Ниво ризика </t>
  </si>
  <si>
    <t xml:space="preserve">Низак </t>
  </si>
  <si>
    <t>Висок</t>
  </si>
  <si>
    <r>
      <t xml:space="preserve">Врста Услуге </t>
    </r>
    <r>
      <rPr>
        <b/>
        <sz val="11"/>
        <color rgb="FFC00000"/>
        <rFont val="Arial"/>
        <family val="2"/>
        <charset val="238"/>
      </rPr>
      <t xml:space="preserve"> (попуњава се аутоматски на основу унетог кода таксономије)</t>
    </r>
  </si>
  <si>
    <t>Препишите/копирајте код таксономије из sheet-a Сегментација набавке СУ</t>
  </si>
  <si>
    <r>
      <t xml:space="preserve">Ниво ризика према таксономији </t>
    </r>
    <r>
      <rPr>
        <b/>
        <sz val="11"/>
        <color rgb="FFC00000"/>
        <rFont val="Arial"/>
        <family val="2"/>
        <charset val="238"/>
      </rPr>
      <t>(попуњава се аутоматски)</t>
    </r>
  </si>
  <si>
    <t xml:space="preserve">Ниво ризика - Кликом на падајући мени унесите припадајући ниво ризика услуге из Сегментација услуга према нивоу ризика. Кликом на падајући мени означавате  ниво ризика према аналогији која је описана у тексту испод </t>
  </si>
  <si>
    <t>Назив фајла достављеног доказа-доставити потписано и печатирано</t>
  </si>
  <si>
    <t>Врста Услуге  (попуњава се аутоматски на основу унетог кода таксономије)</t>
  </si>
  <si>
    <t xml:space="preserve">Код таксономије </t>
  </si>
  <si>
    <r>
      <t xml:space="preserve">Елиминациони критеријуми прет/квалификације Извођача са аспекта HSE су непостајање било ког од 5 доказа за одговоре означене *(звездицом) у приложеној табели.Уколико Извођач не испуњава елиминационе критеријуме сматра се </t>
    </r>
    <r>
      <rPr>
        <b/>
        <u/>
        <sz val="10"/>
        <color rgb="FFFF0000"/>
        <rFont val="Arial"/>
        <family val="2"/>
        <charset val="238"/>
      </rPr>
      <t xml:space="preserve">неквалификованим. </t>
    </r>
  </si>
  <si>
    <t>Интерна правила из области НЅЕ (БЗР, ЗЖС, ЗОП);;</t>
  </si>
  <si>
    <t xml:space="preserve"> Захтеве управљања нежељеним догађајима из области НЅЕ (БЗР, ЗЖС, ЗОП);;</t>
  </si>
  <si>
    <t xml:space="preserve"> Укупан број радних сати (годишње)</t>
  </si>
  <si>
    <t xml:space="preserve">НЅЕ КВАЛИФИКАЦИОНИ КРИТЕРИЈУМИ </t>
  </si>
  <si>
    <t>Доставити МА/М-3А обрасце за запослене који ће бити ангажовани током Уговора (за стране компаније не треба) - на увид</t>
  </si>
  <si>
    <t xml:space="preserve">Доставити евиденцију о задуженој ЛЗО као и извод из Акта о процени ризика како би могла да се изврши контрола доказа </t>
  </si>
  <si>
    <t>Доставити списак оперативних процедура које прописују поступке приликомобављања рутинских активности,  списак упутстава за безбедан рад као и доказ да су запослени упознати са процедурама и упутствима који се односе на њих.</t>
  </si>
  <si>
    <t>Да ли имате успостављен систем истраге HSE догађаја?</t>
  </si>
  <si>
    <t>Процедуру којом се истражују HSE догађаји</t>
  </si>
  <si>
    <t>Анализу здравственог стања запослених за претходну годину (НИС а.д. Нови Сад врши увид у ову документацију у циљу провере да ли запослени извођача испуњавају услове за рад на одређеним пословима, као и да не болују од болести које га спречавају за рад)</t>
  </si>
  <si>
    <t>Доставити тражене евиденције(обавеза само за компаније које у свом раду генеришу отпад)</t>
  </si>
  <si>
    <t>2. Специјалиста набавке</t>
  </si>
  <si>
    <t>Прилог 1 SD-09.01.21</t>
  </si>
  <si>
    <t>Керамичарски радови</t>
  </si>
  <si>
    <t>Молерско-фарбарски радови</t>
  </si>
  <si>
    <t>Изолатерски радови</t>
  </si>
  <si>
    <t>Кровопокривачки радови</t>
  </si>
  <si>
    <t>Лимарски радови</t>
  </si>
  <si>
    <t>Браварски радови</t>
  </si>
  <si>
    <t>Подополагачки радови</t>
  </si>
  <si>
    <t>Водоинсталатерски радови</t>
  </si>
  <si>
    <t>Производнo/процесни објекти</t>
  </si>
  <si>
    <t>Поправка ел. мотора</t>
  </si>
  <si>
    <t>Поправка дозир и циркулационих пумпи</t>
  </si>
  <si>
    <t>Одржавање електро батерија и др.</t>
  </si>
  <si>
    <t>Одржавање пословног простора - термо</t>
  </si>
  <si>
    <t>Одржавање пословног простора - грађевинско</t>
  </si>
  <si>
    <t>Одржавање пословног простора - електро</t>
  </si>
  <si>
    <t>Одржавање пословног простора - ентеријер</t>
  </si>
  <si>
    <t>Одржавање пословног простора - машинско</t>
  </si>
  <si>
    <t>Одржавање пословног простора - остало</t>
  </si>
  <si>
    <t>Маркетиншке услуге ПРО</t>
  </si>
  <si>
    <t>Карактеризација отпада</t>
  </si>
  <si>
    <t xml:space="preserve">Збрињавање историсјког отпада и рекултивација локације </t>
  </si>
  <si>
    <t xml:space="preserve">Збрињавање зауљене земље и зауљених муљева од одржавања(чишћења) резервоара и процене опреме </t>
  </si>
  <si>
    <t>Збрињавање опасног отпада</t>
  </si>
  <si>
    <t>Збрињавање неопасног отпада</t>
  </si>
  <si>
    <r>
      <t>Друмски транспорт деривата нафте - бела роба</t>
    </r>
    <r>
      <rPr>
        <strike/>
        <sz val="10"/>
        <color theme="1"/>
        <rFont val="Arial"/>
        <family val="2"/>
        <charset val="238"/>
      </rPr>
      <t xml:space="preserve"> </t>
    </r>
  </si>
  <si>
    <t>Друмски транспорт деривата нафте - црна роба</t>
  </si>
  <si>
    <t>Друмски транспорт  - ТНГ</t>
  </si>
  <si>
    <t>Друмски транспорт камионскипревоз паковане робе</t>
  </si>
  <si>
    <t>Транспорт продуктоводима</t>
  </si>
  <si>
    <t>Изнајмљивање радних машина са услугом руковања (радна машина је моторно возило које је првенствено намењено за извођење одређених радова (комбајн, ваљак, грејдер, утоваривач, ровокопач, булдожер, виљушкар и сл.) и чија највећа конструктивна брзина кретања не прелази 45 км/х)</t>
  </si>
  <si>
    <t>Mерење ТНГ</t>
  </si>
  <si>
    <t>Сервисирање и оверавање/еталонирање мерила протока</t>
  </si>
  <si>
    <t>Атестирање  мерних система</t>
  </si>
  <si>
    <t>Одржавање штампача и скенера</t>
  </si>
  <si>
    <t>Одржавање ИТ додатне опреме</t>
  </si>
  <si>
    <t>Одржавање сервера</t>
  </si>
  <si>
    <t>Одржавање софтвера</t>
  </si>
  <si>
    <t>Одржавање специјализоване опреме</t>
  </si>
  <si>
    <t>ИТ Подршка</t>
  </si>
  <si>
    <t>Тајни купац/истраживање тржишта</t>
  </si>
  <si>
    <t>Тајни купац /истраживање тржишта ПРО</t>
  </si>
  <si>
    <t>Other services - seismic exploration</t>
  </si>
  <si>
    <t>Well killing</t>
  </si>
  <si>
    <t>Tiling</t>
  </si>
  <si>
    <t>Painting</t>
  </si>
  <si>
    <t>Insulation installation</t>
  </si>
  <si>
    <t>Roofing</t>
  </si>
  <si>
    <t>Sheet-metal work</t>
  </si>
  <si>
    <t>Joinery work</t>
  </si>
  <si>
    <t>Metalwork</t>
  </si>
  <si>
    <t>Flooring</t>
  </si>
  <si>
    <t>Plumbing</t>
  </si>
  <si>
    <t>Repai of electric motors</t>
  </si>
  <si>
    <t>Repair of metering and circulation pump</t>
  </si>
  <si>
    <t>Bussiness premisses maintenance – thermal</t>
  </si>
  <si>
    <t>Bussiness premisses maintenance – construction</t>
  </si>
  <si>
    <t>Bussiness premisses maintenance – electrical</t>
  </si>
  <si>
    <t>Bussiness premisses maintenance – interior</t>
  </si>
  <si>
    <t>Bussiness premisses maintenance – machine</t>
  </si>
  <si>
    <t>Bussiness premisses maintenance – other</t>
  </si>
  <si>
    <t>Petroleum products transportation by road - white products</t>
  </si>
  <si>
    <t>Petroleum products transportation by road - black products</t>
  </si>
  <si>
    <t>Transportation by road - LPG</t>
  </si>
  <si>
    <t>Transportation through oil products pipelline</t>
  </si>
  <si>
    <t>Medical specialist examinations</t>
  </si>
  <si>
    <t>Crude oil tanks rent</t>
  </si>
  <si>
    <t>Rental of working machines with handling service (a working machine is a motor vehicle primarily intended for certain works (harvester, roller, grader, loader, excavator, bulldozer, forklift truck, etc.) whose maximum design speed does not exceed 45 km/h)</t>
  </si>
  <si>
    <t>LPG measurement</t>
  </si>
  <si>
    <t xml:space="preserve"> Retesting and recertification of Ex equipment</t>
  </si>
  <si>
    <t xml:space="preserve"> Testing and certification of measurement systems</t>
  </si>
  <si>
    <t>Testing and certification of material and devices</t>
  </si>
  <si>
    <t>Software implementation</t>
  </si>
  <si>
    <t>Maintenance of printers and scanners</t>
  </si>
  <si>
    <t>Maintenance of IT accessories</t>
  </si>
  <si>
    <t>Server maintenance</t>
  </si>
  <si>
    <t>Software maintenance</t>
  </si>
  <si>
    <t>Maintenance of specialized equipment</t>
  </si>
  <si>
    <t>IT support</t>
  </si>
  <si>
    <t>Procurement of standards</t>
  </si>
  <si>
    <t>Општи грађ.рад./земљ.армир.бето.инст.р</t>
  </si>
  <si>
    <t>Одржавања електро опреме</t>
  </si>
  <si>
    <t>Одржавања остале ротационе опреме</t>
  </si>
  <si>
    <t>Збрињавање историсјког отпада и рекултивација локације</t>
  </si>
  <si>
    <t>Збрињавање зауљене земље и талога</t>
  </si>
  <si>
    <t xml:space="preserve">Друмски транспорт деривата нафте - бела роба </t>
  </si>
  <si>
    <t xml:space="preserve">Друмски транспорт деривата нафте - црна роба </t>
  </si>
  <si>
    <t xml:space="preserve">Друмски транспорт  - ТНГ </t>
  </si>
  <si>
    <t>Друмски транспорт камионски превоз паковане робе</t>
  </si>
  <si>
    <t>Изнајмљивање радних машина са услугом руковања</t>
  </si>
  <si>
    <t>Правне и адвокатске услуге/у.јавног бележника</t>
  </si>
  <si>
    <t>Repair of electric motors</t>
  </si>
  <si>
    <t>Environmental Protection and Occupational Safety-Other</t>
  </si>
  <si>
    <t>Rental of working machines with handling service</t>
  </si>
  <si>
    <t>Testing and certification of measurement systems</t>
  </si>
  <si>
    <t>S500000</t>
  </si>
  <si>
    <t>S501000</t>
  </si>
  <si>
    <t>S501010</t>
  </si>
  <si>
    <t>S501011</t>
  </si>
  <si>
    <t>S501012</t>
  </si>
  <si>
    <t>S501013</t>
  </si>
  <si>
    <t>S501014</t>
  </si>
  <si>
    <t>S501015</t>
  </si>
  <si>
    <t>S501100</t>
  </si>
  <si>
    <t>S501110</t>
  </si>
  <si>
    <t>S501111</t>
  </si>
  <si>
    <t>S501112</t>
  </si>
  <si>
    <t>S501114</t>
  </si>
  <si>
    <t>S501113</t>
  </si>
  <si>
    <t>S501200</t>
  </si>
  <si>
    <t>S501210</t>
  </si>
  <si>
    <t>S501211</t>
  </si>
  <si>
    <t>S501212</t>
  </si>
  <si>
    <t>S501213</t>
  </si>
  <si>
    <t>S501300</t>
  </si>
  <si>
    <t>S501310</t>
  </si>
  <si>
    <t>S501311</t>
  </si>
  <si>
    <t>S501312</t>
  </si>
  <si>
    <t>S501313</t>
  </si>
  <si>
    <t>S501314</t>
  </si>
  <si>
    <t>S501315</t>
  </si>
  <si>
    <t>S501316</t>
  </si>
  <si>
    <t>S501317</t>
  </si>
  <si>
    <t>S501318</t>
  </si>
  <si>
    <t>S501319</t>
  </si>
  <si>
    <t>S501320</t>
  </si>
  <si>
    <t>S501321</t>
  </si>
  <si>
    <t>S501322</t>
  </si>
  <si>
    <t>S501323</t>
  </si>
  <si>
    <t>S501324</t>
  </si>
  <si>
    <t>S501325</t>
  </si>
  <si>
    <t>S501326</t>
  </si>
  <si>
    <t>S501327</t>
  </si>
  <si>
    <t>S501329</t>
  </si>
  <si>
    <t>S501328</t>
  </si>
  <si>
    <t>S501400</t>
  </si>
  <si>
    <t>S501500</t>
  </si>
  <si>
    <t>S501600</t>
  </si>
  <si>
    <t>S510000</t>
  </si>
  <si>
    <t>S511000</t>
  </si>
  <si>
    <t>S511200</t>
  </si>
  <si>
    <t>S511400</t>
  </si>
  <si>
    <t>S511500</t>
  </si>
  <si>
    <t>S511510</t>
  </si>
  <si>
    <t>S511520</t>
  </si>
  <si>
    <t>S511530</t>
  </si>
  <si>
    <t>S511540</t>
  </si>
  <si>
    <t>S511550</t>
  </si>
  <si>
    <t>S511560</t>
  </si>
  <si>
    <t>S511570</t>
  </si>
  <si>
    <t>S511580</t>
  </si>
  <si>
    <t>S511590</t>
  </si>
  <si>
    <t>S511600</t>
  </si>
  <si>
    <t>S511700</t>
  </si>
  <si>
    <t>S511800</t>
  </si>
  <si>
    <t>S511810</t>
  </si>
  <si>
    <t>S511811</t>
  </si>
  <si>
    <t>S511812</t>
  </si>
  <si>
    <t>S511813</t>
  </si>
  <si>
    <t>S511814</t>
  </si>
  <si>
    <t>S511815</t>
  </si>
  <si>
    <t>S511817</t>
  </si>
  <si>
    <t>S511900</t>
  </si>
  <si>
    <t>S512000</t>
  </si>
  <si>
    <t>S512100</t>
  </si>
  <si>
    <t>S512200</t>
  </si>
  <si>
    <t>S512300</t>
  </si>
  <si>
    <t>S512400</t>
  </si>
  <si>
    <t>S512500</t>
  </si>
  <si>
    <t>S512600</t>
  </si>
  <si>
    <t>S512700</t>
  </si>
  <si>
    <t>S512800</t>
  </si>
  <si>
    <t>S520000</t>
  </si>
  <si>
    <t>S521000</t>
  </si>
  <si>
    <t>S521010</t>
  </si>
  <si>
    <t>S521011</t>
  </si>
  <si>
    <t>S521012</t>
  </si>
  <si>
    <t>S521014</t>
  </si>
  <si>
    <t>S521015</t>
  </si>
  <si>
    <t>S521016</t>
  </si>
  <si>
    <t>S521017</t>
  </si>
  <si>
    <t>S521018</t>
  </si>
  <si>
    <t>S521019</t>
  </si>
  <si>
    <t>S521020</t>
  </si>
  <si>
    <t>S521022</t>
  </si>
  <si>
    <t>S521024</t>
  </si>
  <si>
    <t>S521021</t>
  </si>
  <si>
    <t>S521023</t>
  </si>
  <si>
    <t>S521025</t>
  </si>
  <si>
    <t>S521100</t>
  </si>
  <si>
    <t>S521110</t>
  </si>
  <si>
    <t>S521111</t>
  </si>
  <si>
    <t>S521112</t>
  </si>
  <si>
    <t>S521113</t>
  </si>
  <si>
    <t>S521114</t>
  </si>
  <si>
    <t>S521115</t>
  </si>
  <si>
    <t>S521116</t>
  </si>
  <si>
    <t>S521200</t>
  </si>
  <si>
    <t>S521210</t>
  </si>
  <si>
    <t>S521230</t>
  </si>
  <si>
    <t>S521231</t>
  </si>
  <si>
    <t>S521212</t>
  </si>
  <si>
    <t>S521213</t>
  </si>
  <si>
    <t>S521214</t>
  </si>
  <si>
    <t>S521215</t>
  </si>
  <si>
    <t>S521216</t>
  </si>
  <si>
    <t>S521300</t>
  </si>
  <si>
    <t>S521310</t>
  </si>
  <si>
    <t>S521311</t>
  </si>
  <si>
    <t>S521312</t>
  </si>
  <si>
    <t>S521313</t>
  </si>
  <si>
    <t>S521314</t>
  </si>
  <si>
    <t>S521400</t>
  </si>
  <si>
    <t>S521410</t>
  </si>
  <si>
    <t>S521411</t>
  </si>
  <si>
    <t>S521412</t>
  </si>
  <si>
    <t>S521413</t>
  </si>
  <si>
    <t>S521500</t>
  </si>
  <si>
    <t>S521510</t>
  </si>
  <si>
    <t>S521511</t>
  </si>
  <si>
    <t>S521512</t>
  </si>
  <si>
    <t>S521600</t>
  </si>
  <si>
    <t>S521610</t>
  </si>
  <si>
    <t>S521611</t>
  </si>
  <si>
    <t>S521612</t>
  </si>
  <si>
    <t>S521700</t>
  </si>
  <si>
    <t>S521710</t>
  </si>
  <si>
    <t>S521711</t>
  </si>
  <si>
    <t>S521712</t>
  </si>
  <si>
    <t>S521713</t>
  </si>
  <si>
    <t>S521714</t>
  </si>
  <si>
    <t>S521800</t>
  </si>
  <si>
    <t>S521810</t>
  </si>
  <si>
    <t>S521811</t>
  </si>
  <si>
    <t>S521813</t>
  </si>
  <si>
    <t>S521814</t>
  </si>
  <si>
    <t>S521815</t>
  </si>
  <si>
    <t>S521816</t>
  </si>
  <si>
    <t>S521817</t>
  </si>
  <si>
    <t>S521820</t>
  </si>
  <si>
    <t>S521821</t>
  </si>
  <si>
    <t>S521822</t>
  </si>
  <si>
    <t>S521823</t>
  </si>
  <si>
    <t>S521824</t>
  </si>
  <si>
    <t>S521825</t>
  </si>
  <si>
    <t>S521900</t>
  </si>
  <si>
    <t>S522000</t>
  </si>
  <si>
    <t>S522100</t>
  </si>
  <si>
    <t>S522200</t>
  </si>
  <si>
    <t>S522300</t>
  </si>
  <si>
    <t>S530000</t>
  </si>
  <si>
    <t>S531000</t>
  </si>
  <si>
    <t>S531100</t>
  </si>
  <si>
    <t>S531200</t>
  </si>
  <si>
    <t>S531300</t>
  </si>
  <si>
    <t>S531400</t>
  </si>
  <si>
    <t>S531500</t>
  </si>
  <si>
    <t>S531600</t>
  </si>
  <si>
    <t>S531700</t>
  </si>
  <si>
    <t>S531800</t>
  </si>
  <si>
    <t>S531900</t>
  </si>
  <si>
    <t>S540000</t>
  </si>
  <si>
    <t>S541000</t>
  </si>
  <si>
    <t>S541010</t>
  </si>
  <si>
    <t>S541011</t>
  </si>
  <si>
    <t>S541100</t>
  </si>
  <si>
    <t>S541110</t>
  </si>
  <si>
    <t>S541111</t>
  </si>
  <si>
    <t>S541112</t>
  </si>
  <si>
    <t>S541200</t>
  </si>
  <si>
    <t>S541300</t>
  </si>
  <si>
    <t>S541310</t>
  </si>
  <si>
    <t>S541312</t>
  </si>
  <si>
    <t>S541313</t>
  </si>
  <si>
    <t>S541314</t>
  </si>
  <si>
    <t>S541316</t>
  </si>
  <si>
    <t>S541317</t>
  </si>
  <si>
    <t>S541318</t>
  </si>
  <si>
    <t>S541400</t>
  </si>
  <si>
    <t>S541500</t>
  </si>
  <si>
    <t>S541600</t>
  </si>
  <si>
    <t>S541700</t>
  </si>
  <si>
    <t>S550000</t>
  </si>
  <si>
    <t>S551000</t>
  </si>
  <si>
    <t>S551010</t>
  </si>
  <si>
    <t>S551018</t>
  </si>
  <si>
    <t>S551019</t>
  </si>
  <si>
    <t>S551020</t>
  </si>
  <si>
    <t>S551013</t>
  </si>
  <si>
    <t>S551016</t>
  </si>
  <si>
    <t>S551100</t>
  </si>
  <si>
    <t>S551110</t>
  </si>
  <si>
    <t>S551111</t>
  </si>
  <si>
    <t>S551200</t>
  </si>
  <si>
    <t>S551210</t>
  </si>
  <si>
    <t>S551211</t>
  </si>
  <si>
    <t>S551300</t>
  </si>
  <si>
    <t>S551310</t>
  </si>
  <si>
    <t>S551400</t>
  </si>
  <si>
    <t>S551500</t>
  </si>
  <si>
    <t>S551510</t>
  </si>
  <si>
    <t>S551511</t>
  </si>
  <si>
    <t>S551512</t>
  </si>
  <si>
    <t>S551513</t>
  </si>
  <si>
    <t>S551514</t>
  </si>
  <si>
    <t>S551515</t>
  </si>
  <si>
    <t>S551516</t>
  </si>
  <si>
    <t>S551600</t>
  </si>
  <si>
    <t>S551700</t>
  </si>
  <si>
    <t>S551800</t>
  </si>
  <si>
    <t>S551900</t>
  </si>
  <si>
    <t>S552000</t>
  </si>
  <si>
    <t>S552100</t>
  </si>
  <si>
    <t>S560000</t>
  </si>
  <si>
    <t>S561000</t>
  </si>
  <si>
    <t>S561010</t>
  </si>
  <si>
    <t>S561011</t>
  </si>
  <si>
    <t>S561012</t>
  </si>
  <si>
    <t>S561100</t>
  </si>
  <si>
    <t>S561200</t>
  </si>
  <si>
    <t>S561300</t>
  </si>
  <si>
    <t>S561400</t>
  </si>
  <si>
    <t>S561500</t>
  </si>
  <si>
    <t>S570000</t>
  </si>
  <si>
    <t>S571000</t>
  </si>
  <si>
    <t>S571010</t>
  </si>
  <si>
    <t>S571011</t>
  </si>
  <si>
    <t>S571012</t>
  </si>
  <si>
    <t>S571013</t>
  </si>
  <si>
    <t>S571014</t>
  </si>
  <si>
    <t>S571017</t>
  </si>
  <si>
    <t>S571015</t>
  </si>
  <si>
    <t>S571016</t>
  </si>
  <si>
    <t>S571019</t>
  </si>
  <si>
    <t>S571100</t>
  </si>
  <si>
    <t>S571110</t>
  </si>
  <si>
    <t>S571111</t>
  </si>
  <si>
    <t>S571112</t>
  </si>
  <si>
    <t>S571113</t>
  </si>
  <si>
    <t>S571114</t>
  </si>
  <si>
    <t>S571115</t>
  </si>
  <si>
    <t>S571200</t>
  </si>
  <si>
    <t>S571210</t>
  </si>
  <si>
    <t>S571211</t>
  </si>
  <si>
    <t>S571300</t>
  </si>
  <si>
    <t>S571310</t>
  </si>
  <si>
    <t>S571311</t>
  </si>
  <si>
    <t>S571400</t>
  </si>
  <si>
    <t>S580000</t>
  </si>
  <si>
    <t>S581000</t>
  </si>
  <si>
    <t>S581010</t>
  </si>
  <si>
    <t>S581011</t>
  </si>
  <si>
    <t>S581012</t>
  </si>
  <si>
    <t>S581100</t>
  </si>
  <si>
    <t>S581110</t>
  </si>
  <si>
    <t>S581111</t>
  </si>
  <si>
    <t>S581112</t>
  </si>
  <si>
    <t>S581113</t>
  </si>
  <si>
    <t>S581114</t>
  </si>
  <si>
    <t>S581115</t>
  </si>
  <si>
    <t>S581200</t>
  </si>
  <si>
    <t>S581210</t>
  </si>
  <si>
    <t>S581211</t>
  </si>
  <si>
    <t>S581212</t>
  </si>
  <si>
    <t>S581213</t>
  </si>
  <si>
    <t>S581214</t>
  </si>
  <si>
    <t>S581215</t>
  </si>
  <si>
    <t>S581216</t>
  </si>
  <si>
    <t>S581217</t>
  </si>
  <si>
    <t>S581218</t>
  </si>
  <si>
    <t>S581219</t>
  </si>
  <si>
    <t>S581220</t>
  </si>
  <si>
    <t>S581221</t>
  </si>
  <si>
    <t>S581222</t>
  </si>
  <si>
    <t>S581223</t>
  </si>
  <si>
    <t>S581224</t>
  </si>
  <si>
    <t>S581310</t>
  </si>
  <si>
    <t>S581311</t>
  </si>
  <si>
    <t>S581312</t>
  </si>
  <si>
    <t>S581400</t>
  </si>
  <si>
    <t>S581500</t>
  </si>
  <si>
    <t>S581600</t>
  </si>
  <si>
    <t>S581700</t>
  </si>
  <si>
    <t>S590000</t>
  </si>
  <si>
    <t>S591000</t>
  </si>
  <si>
    <t>S591100</t>
  </si>
  <si>
    <t>S591110</t>
  </si>
  <si>
    <t>S591120</t>
  </si>
  <si>
    <t>S591130</t>
  </si>
  <si>
    <t>S591140</t>
  </si>
  <si>
    <t>S591150</t>
  </si>
  <si>
    <t>S591160</t>
  </si>
  <si>
    <t>S591200</t>
  </si>
  <si>
    <t>S591300</t>
  </si>
  <si>
    <t>S591400</t>
  </si>
  <si>
    <t>S591500</t>
  </si>
  <si>
    <t>S591600</t>
  </si>
  <si>
    <t>S591700</t>
  </si>
  <si>
    <t>S591800</t>
  </si>
  <si>
    <t>S591900</t>
  </si>
  <si>
    <t>S592000</t>
  </si>
  <si>
    <t>S592100</t>
  </si>
  <si>
    <t>S600000</t>
  </si>
  <si>
    <t>S601000</t>
  </si>
  <si>
    <t>S601100</t>
  </si>
  <si>
    <t>S601200</t>
  </si>
  <si>
    <t>S601300</t>
  </si>
  <si>
    <t>S601400</t>
  </si>
  <si>
    <t>S601500</t>
  </si>
  <si>
    <t>S601600</t>
  </si>
  <si>
    <t>S601800</t>
  </si>
  <si>
    <t>S601900</t>
  </si>
  <si>
    <t>S602200</t>
  </si>
  <si>
    <t>S602300</t>
  </si>
  <si>
    <t>S602400</t>
  </si>
  <si>
    <t>S602500</t>
  </si>
  <si>
    <t>S602600</t>
  </si>
  <si>
    <t>S602700</t>
  </si>
  <si>
    <t>S602800</t>
  </si>
  <si>
    <t>S602900</t>
  </si>
  <si>
    <t>S603000</t>
  </si>
  <si>
    <t>S603100</t>
  </si>
  <si>
    <t>S603200</t>
  </si>
  <si>
    <t>S603300</t>
  </si>
  <si>
    <t>S603400</t>
  </si>
  <si>
    <t>S603500</t>
  </si>
  <si>
    <t>S603600</t>
  </si>
  <si>
    <t>S581225</t>
  </si>
  <si>
    <t>S521013</t>
  </si>
  <si>
    <t>Pipeline construction and reconstruction</t>
  </si>
  <si>
    <t>Ову процену користи Друштво (НИС а.д. Нови Сад), да утврди у којој мери Извођач испуњава критеријуме са становишта HSE*, за безбедно и  по животну средину прихватљиво понашање, у оквиру свог пословања. Упитник обухвата широк спектар питања која се односе на HSE, а на основу одговора Друштво ће проценити да ли ће се Извођач квалификовати и добити статус „Квалификован Извођач са аспекта HSE “. Захтеви законске регулативе БЗР, ЗЖС и ЗОП су обавезујући минимум.
HSE* - опште прихваћена скраћеница од енглеских речи „Health, Safety, Environment“, у нашем језику здравље, сигурност (безбедност), животна средина. Синоним за послове HSE у организационим целинама Друштву гласи ЗНР, ЗЖС и ЗОП.</t>
  </si>
  <si>
    <t>Документа захтевана табелом 2</t>
  </si>
  <si>
    <t>Може али не мора да достави захтеве из питања 6-23</t>
  </si>
  <si>
    <t>Обавезна достава захтева из питања 6-9</t>
  </si>
  <si>
    <t>Може али не мора  да достави захтеве из питања 10-23</t>
  </si>
  <si>
    <t>Обавезна достава захтева из питања 10-12</t>
  </si>
  <si>
    <r>
      <t xml:space="preserve">
</t>
    </r>
    <r>
      <rPr>
        <b/>
        <strike/>
        <sz val="10"/>
        <color theme="1"/>
        <rFont val="Arial"/>
        <family val="2"/>
        <charset val="238"/>
      </rPr>
      <t>Напомена</t>
    </r>
    <r>
      <rPr>
        <strike/>
        <sz val="10"/>
        <color theme="1"/>
        <rFont val="Arial"/>
        <family val="2"/>
        <charset val="238"/>
      </rPr>
      <t>: 
Потребно је да изаберете ниво ризика за који се квалификујете кликом на падајући мени, најнижи ниво ризика за који можете да се квалификујете је низак ризик.</t>
    </r>
    <r>
      <rPr>
        <b/>
        <strike/>
        <u/>
        <sz val="10"/>
        <color theme="1"/>
        <rFont val="Arial"/>
        <family val="2"/>
        <charset val="238"/>
      </rPr>
      <t xml:space="preserve"> </t>
    </r>
    <r>
      <rPr>
        <strike/>
        <sz val="10"/>
        <color theme="1"/>
        <rFont val="Arial"/>
        <family val="2"/>
        <charset val="238"/>
      </rPr>
      <t xml:space="preserve">
HSE* - опште прихваћена скраћеница од енглеских речи „Health, Safety, Environment“, у нашем језику здравље, сигурност (безбедност), животна средина. Синоним за послове HSE у организационим целинама Друштву гласи ИЕБ, ЗНР и З.
</t>
    </r>
  </si>
  <si>
    <t>Повреда са смртним исходом</t>
  </si>
  <si>
    <t>Тешка повреда/ колективна повреда запослених</t>
  </si>
  <si>
    <t>Мале и потенцијалне повреде без изгубљених дана</t>
  </si>
  <si>
    <t>Правилник о БЗР (HSE)/Колективни уговор или други документ који прописује на који начин је успостављен систем управљања безбедношћу и здрављем на раду као и Улоге и одговорности запослени.</t>
  </si>
  <si>
    <t>Да ли у вашој компанији постоји усвојен Правилник о БЗР (HSE)/Колективни уговор?</t>
  </si>
  <si>
    <t xml:space="preserve">Сви Извођачи, Подизвођачи и њихови запослени  не могу да започну уговорене активности уколико нису потписали HSE Споразум и присуствовали Уводној НЅЕ обуци. </t>
  </si>
  <si>
    <t>Датум усвојања Акта о процени ризика или датум последње ревизије Акта о процени ризика</t>
  </si>
  <si>
    <t>Име, презиме овлашћеног/именованог Лице за БЗР</t>
  </si>
  <si>
    <r>
      <rPr>
        <sz val="10"/>
        <rFont val="Arial"/>
        <family val="2"/>
        <charset val="238"/>
      </rPr>
      <t>Стручна спрема и степен образовања имено</t>
    </r>
    <r>
      <rPr>
        <sz val="10"/>
        <color theme="1"/>
        <rFont val="Arial"/>
        <family val="2"/>
        <charset val="238"/>
      </rPr>
      <t>ваног Лица за БЗР</t>
    </r>
  </si>
  <si>
    <r>
      <rPr>
        <b/>
        <sz val="10"/>
        <rFont val="Arial"/>
        <family val="2"/>
      </rPr>
      <t>Engineering supervision while drilling, killing a well, well servicing and major workover</t>
    </r>
  </si>
  <si>
    <r>
      <rPr>
        <b/>
        <sz val="10"/>
        <rFont val="Arial"/>
        <family val="2"/>
      </rPr>
      <t>Design and survey works</t>
    </r>
    <r>
      <rPr>
        <sz val="10"/>
        <rFont val="Calibri"/>
        <family val="2"/>
      </rPr>
      <t xml:space="preserve"> </t>
    </r>
  </si>
  <si>
    <r>
      <t>Design and survey works</t>
    </r>
    <r>
      <rPr>
        <sz val="10"/>
        <rFont val="Calibri"/>
        <family val="2"/>
      </rPr>
      <t xml:space="preserve"> </t>
    </r>
  </si>
  <si>
    <r>
      <rPr>
        <b/>
        <sz val="10"/>
        <rFont val="Arial"/>
        <family val="2"/>
      </rPr>
      <t>General construction works (earthworks, reinforcing works, concrete works, installation works)</t>
    </r>
  </si>
  <si>
    <r>
      <rPr>
        <b/>
        <sz val="10"/>
        <rFont val="Arial"/>
        <family val="2"/>
      </rPr>
      <t>Construction of wellsite and wellsite access roads</t>
    </r>
  </si>
  <si>
    <r>
      <rPr>
        <b/>
        <sz val="10"/>
        <rFont val="Arial"/>
        <family val="2"/>
      </rPr>
      <t xml:space="preserve">Services of construction, reconstruction, and repair of power facilities </t>
    </r>
  </si>
  <si>
    <r>
      <rPr>
        <b/>
        <sz val="10"/>
        <rFont val="Arial"/>
        <family val="2"/>
      </rPr>
      <t>Pipeline construction and reconstruction</t>
    </r>
  </si>
  <si>
    <r>
      <rPr>
        <b/>
        <sz val="10"/>
        <rFont val="Arial"/>
        <family val="2"/>
      </rPr>
      <t>Turnkey construction services (engineering, delivery, installation and commissioning of equipment, building and associated works)</t>
    </r>
  </si>
  <si>
    <r>
      <rPr>
        <b/>
        <sz val="10"/>
        <rFont val="Arial"/>
        <family val="2"/>
      </rPr>
      <t>Pre-project works (risk assessment documents, fire safety plans...)</t>
    </r>
  </si>
  <si>
    <r>
      <rPr>
        <b/>
        <sz val="10"/>
        <rFont val="Arial"/>
        <family val="2"/>
      </rPr>
      <t>Maintenance and servicing of special operations machines (cementing unit, wireline, coiled tubing, well testing equipment…)</t>
    </r>
  </si>
  <si>
    <r>
      <rPr>
        <b/>
        <sz val="10"/>
        <rFont val="Arial"/>
        <family val="2"/>
      </rPr>
      <t xml:space="preserve">Chemical cleaning of tanks, pipelines, heat exchangers and equipment </t>
    </r>
  </si>
  <si>
    <r>
      <rPr>
        <b/>
        <sz val="10"/>
        <rFont val="Arial"/>
        <family val="2"/>
      </rPr>
      <t>Jazak Potable Water Production Unit maintenance services</t>
    </r>
  </si>
  <si>
    <r>
      <rPr>
        <b/>
        <sz val="10"/>
        <rFont val="Arial"/>
        <family val="2"/>
      </rPr>
      <t>Jazak</t>
    </r>
    <r>
      <rPr>
        <sz val="10"/>
        <rFont val="Calibri"/>
        <family val="2"/>
      </rPr>
      <t xml:space="preserve"> </t>
    </r>
    <r>
      <rPr>
        <b/>
        <sz val="10"/>
        <rFont val="Arial"/>
        <family val="2"/>
      </rPr>
      <t>Potable Water Production Unit maintenance services</t>
    </r>
  </si>
  <si>
    <r>
      <rPr>
        <b/>
        <sz val="10"/>
        <rFont val="Arial"/>
        <family val="2"/>
      </rPr>
      <t>Soil remediation services</t>
    </r>
  </si>
  <si>
    <r>
      <rPr>
        <b/>
        <sz val="10"/>
        <rFont val="Arial"/>
        <family val="2"/>
      </rPr>
      <t>Workplace conditions and safety testing services (winter and summer reading)</t>
    </r>
  </si>
  <si>
    <r>
      <rPr>
        <b/>
        <sz val="10"/>
        <rFont val="Arial"/>
        <family val="2"/>
      </rPr>
      <t>Environmental Protection and Occupational Safety</t>
    </r>
    <r>
      <rPr>
        <sz val="10"/>
        <rFont val="Calibri"/>
        <family val="2"/>
      </rPr>
      <t xml:space="preserve"> </t>
    </r>
    <r>
      <rPr>
        <b/>
        <sz val="10"/>
        <rFont val="Arial"/>
        <family val="2"/>
      </rPr>
      <t>- Other</t>
    </r>
  </si>
  <si>
    <r>
      <t>Друмски транспорт деривата нафте - бела роба</t>
    </r>
    <r>
      <rPr>
        <strike/>
        <sz val="10"/>
        <rFont val="Arial"/>
        <family val="2"/>
        <charset val="238"/>
      </rPr>
      <t xml:space="preserve"> </t>
    </r>
  </si>
  <si>
    <r>
      <rPr>
        <b/>
        <sz val="10"/>
        <rFont val="Arial"/>
        <family val="2"/>
      </rPr>
      <t xml:space="preserve">Freight forwarding services for customs clearance </t>
    </r>
  </si>
  <si>
    <r>
      <rPr>
        <b/>
        <sz val="10"/>
        <rFont val="Arial"/>
        <family val="2"/>
      </rPr>
      <t xml:space="preserve">ADR for vehicles and drivers </t>
    </r>
  </si>
  <si>
    <r>
      <rPr>
        <b/>
        <sz val="10"/>
        <rFont val="Arial"/>
        <family val="2"/>
      </rPr>
      <t xml:space="preserve">Tyre weld  </t>
    </r>
  </si>
  <si>
    <r>
      <rPr>
        <b/>
        <sz val="10"/>
        <rFont val="Arial"/>
        <family val="2"/>
      </rPr>
      <t xml:space="preserve">Technical inspection and registration of vehicles </t>
    </r>
  </si>
  <si>
    <r>
      <rPr>
        <b/>
        <sz val="10"/>
        <rFont val="Arial"/>
        <family val="2"/>
      </rPr>
      <t>Carrier monitoring (GPS monitoring services)</t>
    </r>
  </si>
  <si>
    <r>
      <rPr>
        <b/>
        <sz val="10"/>
        <rFont val="Arial"/>
        <family val="2"/>
      </rPr>
      <t>Carrier monitoring (GPS)</t>
    </r>
  </si>
  <si>
    <r>
      <rPr>
        <b/>
        <sz val="10"/>
        <rFont val="Arial"/>
        <family val="2"/>
      </rPr>
      <t xml:space="preserve">Tachograph services </t>
    </r>
  </si>
  <si>
    <r>
      <rPr>
        <b/>
        <sz val="10"/>
        <rFont val="Arial"/>
        <family val="2"/>
      </rPr>
      <t>Technical inspection and registration of vehicles MAT</t>
    </r>
  </si>
  <si>
    <r>
      <rPr>
        <b/>
        <sz val="10"/>
        <rFont val="Arial"/>
        <family val="2"/>
      </rPr>
      <t>Carrier monitoring (GPS monitoring services) MAT</t>
    </r>
  </si>
  <si>
    <r>
      <rPr>
        <b/>
        <sz val="10"/>
        <rFont val="Arial"/>
        <family val="2"/>
      </rPr>
      <t xml:space="preserve">Carrier monitoring (GPS) </t>
    </r>
  </si>
  <si>
    <r>
      <rPr>
        <b/>
        <sz val="10"/>
        <rFont val="Arial"/>
        <family val="2"/>
      </rPr>
      <t>Tachograph services  MAT</t>
    </r>
  </si>
  <si>
    <r>
      <rPr>
        <b/>
        <sz val="10"/>
        <rFont val="Arial"/>
        <family val="2"/>
      </rPr>
      <t xml:space="preserve">Tachograph services  </t>
    </r>
  </si>
  <si>
    <r>
      <rPr>
        <b/>
        <sz val="10"/>
        <rFont val="Arial"/>
        <family val="2"/>
      </rPr>
      <t>HR services: training and professional development, personnel selection, insurance</t>
    </r>
  </si>
  <si>
    <r>
      <rPr>
        <b/>
        <sz val="10"/>
        <rFont val="Arial"/>
        <family val="2"/>
      </rPr>
      <t xml:space="preserve">Transportation of employees </t>
    </r>
  </si>
  <si>
    <r>
      <rPr>
        <b/>
        <sz val="10"/>
        <rFont val="Arial"/>
        <family val="2"/>
      </rPr>
      <t xml:space="preserve">Accommodation and transportation during business travel </t>
    </r>
  </si>
  <si>
    <r>
      <rPr>
        <b/>
        <sz val="10"/>
        <rFont val="Arial"/>
        <family val="2"/>
      </rPr>
      <t xml:space="preserve">Classification of equipment </t>
    </r>
  </si>
  <si>
    <r>
      <rPr>
        <b/>
        <sz val="10"/>
        <rFont val="Arial"/>
        <family val="2"/>
      </rPr>
      <t>Energy audit of electrical equipment (generator, relays, cables, electric engines, switches, transformers, soft-starters, water resistors, grounding system, batteries).</t>
    </r>
  </si>
  <si>
    <r>
      <rPr>
        <b/>
        <sz val="10"/>
        <rFont val="Arial"/>
        <family val="2"/>
      </rPr>
      <t>Services of</t>
    </r>
    <r>
      <rPr>
        <sz val="10"/>
        <rFont val="Calibri"/>
        <family val="2"/>
      </rPr>
      <t xml:space="preserve"> </t>
    </r>
    <r>
      <rPr>
        <b/>
        <sz val="10"/>
        <rFont val="Arial"/>
        <family val="2"/>
      </rPr>
      <t>the</t>
    </r>
    <r>
      <rPr>
        <sz val="10"/>
        <rFont val="Calibri"/>
        <family val="2"/>
      </rPr>
      <t xml:space="preserve"> </t>
    </r>
    <r>
      <rPr>
        <b/>
        <sz val="10"/>
        <rFont val="Arial"/>
        <family val="2"/>
      </rPr>
      <t>Directorate of Measures and Precious Metals</t>
    </r>
  </si>
  <si>
    <r>
      <rPr>
        <b/>
        <sz val="10"/>
        <rFont val="Arial"/>
        <family val="2"/>
      </rPr>
      <t>Testing and inspections - other</t>
    </r>
  </si>
  <si>
    <r>
      <rPr>
        <b/>
        <sz val="10"/>
        <rFont val="Arial"/>
        <family val="2"/>
      </rPr>
      <t xml:space="preserve">Testing and inspections - other </t>
    </r>
  </si>
  <si>
    <r>
      <t xml:space="preserve">2.1. </t>
    </r>
    <r>
      <rPr>
        <b/>
        <strike/>
        <sz val="10"/>
        <color theme="0"/>
        <rFont val="Arial"/>
        <family val="2"/>
        <charset val="238"/>
      </rPr>
      <t>Област</t>
    </r>
    <r>
      <rPr>
        <b/>
        <sz val="10"/>
        <color theme="0"/>
        <rFont val="Arial"/>
        <family val="2"/>
        <charset val="238"/>
      </rPr>
      <t xml:space="preserve"> Активности за коју се пријављујете (изабрати из Сегментација услуга према нивоу ризика колона "услуге")</t>
    </r>
  </si>
  <si>
    <t>Претежна делатност:</t>
  </si>
  <si>
    <r>
      <t>Да ли имате Програм оспособљавања</t>
    </r>
    <r>
      <rPr>
        <sz val="9"/>
        <rFont val="Arial"/>
        <family val="2"/>
        <charset val="238"/>
      </rPr>
      <t xml:space="preserve"> за запослене?</t>
    </r>
  </si>
  <si>
    <t>СВЕ евиденције прописане Правилником, уредно потписане од стране одговорног лица у Вашој компанији на увид (за стране компаније не треба).
Доставити евиденцију о извршеној обавезној обуци запослених из области Заштите од пожара; Доставити евиденцију о извршеној обавезној обуци запосленихиз области Прве помоћи  (за сво надзорно особље + 2% запослених)</t>
  </si>
  <si>
    <t>Да ли имате имплементиран OHSAS 18001/ISO 45001?</t>
  </si>
  <si>
    <t>Важећи сертификат о имплементираном стандарду контроле квалитета OHSAS 18001/ISO 45001, као и уверење о интерним аудиторима за проверу система квалитета од стране запослених</t>
  </si>
  <si>
    <r>
      <t xml:space="preserve">У поље Област Активности за коју се пријављујете обавезно унесите све активности које сте препознали у приложеној табели. Ископирајте код таксономије из sheet-a Сегментација набавке СУ у колону Ц, врста услуге и ниво ризика се одређује аутоматски на основу копираног кода. 
Како бисте успешно препознали ниво ризика услуга које пружате за Друштво, користите приложену табелу Сегментација услуга према нивоу ризика са већ препознатим нивоима ризика за све препознате услуге. 
Уколико пружате више услуга, Упитник попуњавате према највећем нивоу ризика, тј </t>
    </r>
    <r>
      <rPr>
        <b/>
        <sz val="10"/>
        <color theme="4"/>
        <rFont val="Arial"/>
        <family val="2"/>
        <charset val="238"/>
      </rPr>
      <t xml:space="preserve">ако се пријављујете за пет активности од којих је три малог ризика и две умереног Ви треба да попуните и доставите доказе тражене за умерени ниво ризика без обзира што се можда сада нећете јавити на тендер за набавку услуга умереног ризика већ ниског нивоа ризика. </t>
    </r>
    <r>
      <rPr>
        <sz val="10"/>
        <color theme="4"/>
        <rFont val="Arial"/>
        <family val="2"/>
        <charset val="238"/>
      </rPr>
      <t xml:space="preserve">Иста аналогија се примењује и на случајеве са високим нивоом ризика. </t>
    </r>
  </si>
  <si>
    <t>НЅЕ КВАЛИФИКАЦИОНИ КРИТЕРИЈУМИ - ПОПУЊАВА ЛИЦЕ КОЈЕ СЕ БАВИ ПОСЛОВИМА БЗР</t>
  </si>
  <si>
    <t xml:space="preserve">Да би извођач био квалификован за обављање активности за које је процењен умерен ниво ризика мора да достави доказе означене тамно зеленом бојом - четири доказа ( од 6. до 9. питања); 
Да би извођач био квалификован за обављање активности за које је процењен висок ниво ризика мора да достави и доказе означене светло зеленом бојом - још три доказа (од 6. до 12. питања).
Уколико је Извођач квалификован за послове умереног нивоа ризика то имплицира да извођач може да обавља послове ниског и умереног нивоа. Иста аналогија се примењује за Извођаче који су квалификовани за послове високог нивоа ризика (могу да обављају послове умереног/ниског ризика). </t>
  </si>
  <si>
    <t>HSE Квалификациони Упитник</t>
  </si>
  <si>
    <t>Подаци о повредама за период последњих 12 месеци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</si>
</sst>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61" x14ac:knownFonts="1">
    <font>
      <sz val="11"/>
      <color theme="1"/>
      <name val="Calibri"/>
      <family val="2"/>
      <charset val="238"/>
      <scheme val="minor"/>
    </font>
    <font>
      <sz val="10"/>
      <color theme="1"/>
      <name val="Arial"/>
      <family val="2"/>
      <charset val="238"/>
    </font>
    <font>
      <b/>
      <sz val="10"/>
      <color theme="1"/>
      <name val="Arial"/>
      <family val="2"/>
      <charset val="238"/>
    </font>
    <font>
      <b/>
      <sz val="11"/>
      <color theme="1"/>
      <name val="Arial"/>
      <family val="2"/>
      <charset val="238"/>
    </font>
    <font>
      <sz val="8"/>
      <color theme="1"/>
      <name val="Arial"/>
      <family val="2"/>
      <charset val="238"/>
    </font>
    <font>
      <sz val="11"/>
      <color theme="1"/>
      <name val="Arial"/>
      <family val="2"/>
      <charset val="238"/>
    </font>
    <font>
      <sz val="9"/>
      <color theme="1"/>
      <name val="Arial"/>
      <family val="2"/>
      <charset val="238"/>
    </font>
    <font>
      <b/>
      <u/>
      <sz val="10"/>
      <color theme="1"/>
      <name val="Arial"/>
      <family val="2"/>
      <charset val="238"/>
    </font>
    <font>
      <i/>
      <sz val="10"/>
      <color theme="1"/>
      <name val="Arial"/>
      <family val="2"/>
      <charset val="238"/>
    </font>
    <font>
      <i/>
      <sz val="9"/>
      <color theme="1"/>
      <name val="Arial"/>
      <family val="2"/>
      <charset val="238"/>
    </font>
    <font>
      <b/>
      <sz val="11"/>
      <color rgb="FF00B050"/>
      <name val="Calibri"/>
      <family val="2"/>
      <charset val="238"/>
      <scheme val="minor"/>
    </font>
    <font>
      <sz val="11"/>
      <color rgb="FFFF0000"/>
      <name val="Calibri"/>
      <family val="2"/>
      <charset val="238"/>
      <scheme val="minor"/>
    </font>
    <font>
      <b/>
      <sz val="11"/>
      <color rgb="FFFF0000"/>
      <name val="Calibri"/>
      <family val="2"/>
      <charset val="238"/>
      <scheme val="minor"/>
    </font>
    <font>
      <b/>
      <u/>
      <sz val="10"/>
      <color rgb="FFFF0000"/>
      <name val="Arial"/>
      <family val="2"/>
      <charset val="238"/>
    </font>
    <font>
      <sz val="10"/>
      <name val="Arial"/>
      <family val="2"/>
      <charset val="238"/>
    </font>
    <font>
      <sz val="10"/>
      <color theme="0"/>
      <name val="Arial"/>
      <family val="2"/>
      <charset val="238"/>
    </font>
    <font>
      <b/>
      <sz val="10"/>
      <color theme="0"/>
      <name val="Arial"/>
      <family val="2"/>
      <charset val="238"/>
    </font>
    <font>
      <b/>
      <u/>
      <sz val="9"/>
      <color theme="1"/>
      <name val="Arial"/>
      <family val="2"/>
      <charset val="238"/>
    </font>
    <font>
      <b/>
      <sz val="12"/>
      <color theme="1"/>
      <name val="Arial"/>
      <family val="2"/>
      <charset val="238"/>
    </font>
    <font>
      <b/>
      <sz val="10"/>
      <name val="Arial"/>
      <family val="2"/>
      <charset val="238"/>
    </font>
    <font>
      <sz val="11"/>
      <color theme="0"/>
      <name val="Calibri"/>
      <family val="2"/>
      <charset val="238"/>
      <scheme val="minor"/>
    </font>
    <font>
      <i/>
      <sz val="11"/>
      <color theme="0"/>
      <name val="Arial"/>
      <family val="2"/>
      <charset val="238"/>
    </font>
    <font>
      <b/>
      <i/>
      <sz val="9"/>
      <color theme="1"/>
      <name val="Arial"/>
      <family val="2"/>
      <charset val="238"/>
    </font>
    <font>
      <b/>
      <sz val="14"/>
      <color theme="1"/>
      <name val="Arial"/>
      <family val="2"/>
      <charset val="238"/>
    </font>
    <font>
      <sz val="11"/>
      <color theme="0"/>
      <name val="Arial"/>
      <family val="2"/>
      <charset val="238"/>
    </font>
    <font>
      <b/>
      <sz val="12"/>
      <name val="Arial"/>
      <family val="2"/>
      <charset val="238"/>
    </font>
    <font>
      <b/>
      <sz val="11"/>
      <color theme="1"/>
      <name val="Calibri"/>
      <family val="2"/>
      <charset val="238"/>
      <scheme val="minor"/>
    </font>
    <font>
      <b/>
      <sz val="14"/>
      <color theme="1"/>
      <name val="Calibri"/>
      <family val="2"/>
      <charset val="238"/>
      <scheme val="minor"/>
    </font>
    <font>
      <sz val="11"/>
      <color rgb="FF9C6500"/>
      <name val="Calibri"/>
      <family val="2"/>
      <charset val="238"/>
      <scheme val="minor"/>
    </font>
    <font>
      <sz val="11"/>
      <color rgb="FF006100"/>
      <name val="Calibri"/>
      <family val="2"/>
      <charset val="238"/>
      <scheme val="minor"/>
    </font>
    <font>
      <sz val="11"/>
      <name val="Arial"/>
      <family val="2"/>
      <charset val="238"/>
    </font>
    <font>
      <b/>
      <sz val="11"/>
      <name val="Arial"/>
      <family val="2"/>
      <charset val="238"/>
    </font>
    <font>
      <b/>
      <sz val="14"/>
      <name val="Arial"/>
      <family val="2"/>
      <charset val="238"/>
    </font>
    <font>
      <b/>
      <sz val="11"/>
      <color rgb="FFC00000"/>
      <name val="Arial"/>
      <family val="2"/>
      <charset val="238"/>
    </font>
    <font>
      <sz val="11"/>
      <color rgb="FFC00000"/>
      <name val="Calibri"/>
      <family val="2"/>
      <charset val="238"/>
      <scheme val="minor"/>
    </font>
    <font>
      <sz val="12"/>
      <color theme="1"/>
      <name val="Arial"/>
      <family val="2"/>
      <charset val="238"/>
    </font>
    <font>
      <sz val="12"/>
      <name val="Arial"/>
      <family val="2"/>
      <charset val="238"/>
    </font>
    <font>
      <sz val="9"/>
      <name val="Arial"/>
      <family val="2"/>
      <charset val="238"/>
    </font>
    <font>
      <strike/>
      <sz val="10"/>
      <color theme="1"/>
      <name val="Arial"/>
      <family val="2"/>
      <charset val="238"/>
    </font>
    <font>
      <i/>
      <sz val="16"/>
      <color theme="0"/>
      <name val="Arial"/>
      <family val="2"/>
      <charset val="238"/>
    </font>
    <font>
      <b/>
      <sz val="18"/>
      <color theme="0"/>
      <name val="Arial"/>
      <family val="2"/>
      <charset val="238"/>
    </font>
    <font>
      <b/>
      <i/>
      <sz val="18"/>
      <color theme="0"/>
      <name val="Arial"/>
      <family val="2"/>
      <charset val="238"/>
    </font>
    <font>
      <sz val="10"/>
      <color rgb="FF92D050"/>
      <name val="Arial"/>
      <family val="2"/>
      <charset val="238"/>
    </font>
    <font>
      <b/>
      <sz val="10"/>
      <color rgb="FF92D050"/>
      <name val="Arial"/>
      <family val="2"/>
      <charset val="238"/>
    </font>
    <font>
      <i/>
      <sz val="11"/>
      <color rgb="FF92D050"/>
      <name val="Arial"/>
      <family val="2"/>
      <charset val="238"/>
    </font>
    <font>
      <sz val="11"/>
      <color rgb="FF92D050"/>
      <name val="Arial"/>
      <family val="2"/>
      <charset val="238"/>
    </font>
    <font>
      <i/>
      <sz val="10"/>
      <color theme="0" tint="-0.499984740745262"/>
      <name val="Arial"/>
      <family val="2"/>
      <charset val="238"/>
    </font>
    <font>
      <strike/>
      <sz val="11"/>
      <color theme="1"/>
      <name val="Calibri"/>
      <family val="2"/>
      <charset val="238"/>
      <scheme val="minor"/>
    </font>
    <font>
      <b/>
      <strike/>
      <sz val="10"/>
      <color theme="1"/>
      <name val="Arial"/>
      <family val="2"/>
      <charset val="238"/>
    </font>
    <font>
      <b/>
      <strike/>
      <u/>
      <sz val="10"/>
      <color theme="1"/>
      <name val="Arial"/>
      <family val="2"/>
      <charset val="238"/>
    </font>
    <font>
      <strike/>
      <sz val="10"/>
      <name val="Arial"/>
      <family val="2"/>
      <charset val="238"/>
    </font>
    <font>
      <b/>
      <strike/>
      <sz val="10"/>
      <name val="Arial"/>
      <family val="2"/>
      <charset val="238"/>
    </font>
    <font>
      <b/>
      <sz val="10"/>
      <name val="Arial"/>
      <family val="2"/>
    </font>
    <font>
      <sz val="10"/>
      <name val="Arial"/>
      <family val="2"/>
    </font>
    <font>
      <sz val="10"/>
      <name val="Calibri"/>
      <family val="2"/>
    </font>
    <font>
      <b/>
      <strike/>
      <sz val="10"/>
      <color theme="0"/>
      <name val="Arial"/>
      <family val="2"/>
      <charset val="238"/>
    </font>
    <font>
      <sz val="10"/>
      <color theme="4"/>
      <name val="Arial"/>
      <family val="2"/>
      <charset val="238"/>
    </font>
    <font>
      <sz val="14"/>
      <color theme="4"/>
      <name val="Arial"/>
      <family val="2"/>
      <charset val="238"/>
    </font>
    <font>
      <b/>
      <sz val="10"/>
      <color theme="4"/>
      <name val="Arial"/>
      <family val="2"/>
      <charset val="238"/>
    </font>
    <font>
      <b/>
      <sz val="14"/>
      <name val="Calibri"/>
      <family val="2"/>
      <charset val="238"/>
      <scheme val="minor"/>
    </font>
    <font>
      <i/>
      <sz val="10"/>
      <name val="Arial"/>
      <family val="2"/>
      <charset val="238"/>
    </font>
  </fonts>
  <fills count="18">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C6EFCE"/>
      </patternFill>
    </fill>
    <fill>
      <patternFill patternType="solid">
        <fgColor rgb="FFFFEB9C"/>
      </patternFill>
    </fill>
    <fill>
      <patternFill patternType="solid">
        <fgColor theme="6"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theme="8" tint="0.599963377788628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29" fillId="12" borderId="0" applyNumberFormat="0" applyBorder="0" applyAlignment="0" applyProtection="0"/>
    <xf numFmtId="0" fontId="28" fillId="13" borderId="0" applyNumberFormat="0" applyBorder="0" applyAlignment="0" applyProtection="0"/>
    <xf numFmtId="0" fontId="29" fillId="12" borderId="0" applyNumberFormat="0" applyBorder="0" applyAlignment="0" applyProtection="0"/>
    <xf numFmtId="0" fontId="28" fillId="13" borderId="0" applyNumberFormat="0" applyBorder="0" applyAlignment="0" applyProtection="0"/>
  </cellStyleXfs>
  <cellXfs count="375">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justify" vertical="center"/>
    </xf>
    <xf numFmtId="0" fontId="3" fillId="0" borderId="0" xfId="0" applyFont="1" applyAlignment="1">
      <alignment vertical="center"/>
    </xf>
    <xf numFmtId="0" fontId="8" fillId="0" borderId="0" xfId="0" applyFont="1" applyAlignment="1">
      <alignment horizontal="center"/>
    </xf>
    <xf numFmtId="0" fontId="0" fillId="0" borderId="0" xfId="0" applyAlignment="1">
      <alignment wrapText="1"/>
    </xf>
    <xf numFmtId="0" fontId="0" fillId="0" borderId="0" xfId="0" applyBorder="1"/>
    <xf numFmtId="0" fontId="11" fillId="0" borderId="0" xfId="0" applyFont="1"/>
    <xf numFmtId="0" fontId="10" fillId="0" borderId="0" xfId="0" applyFont="1" applyAlignment="1">
      <alignment wrapText="1"/>
    </xf>
    <xf numFmtId="0" fontId="12" fillId="0" borderId="0" xfId="0" applyFont="1" applyAlignment="1">
      <alignment wrapText="1"/>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xf numFmtId="0" fontId="4" fillId="0" borderId="0" xfId="0" applyFont="1" applyAlignment="1"/>
    <xf numFmtId="0" fontId="1" fillId="0" borderId="0" xfId="0" applyFont="1" applyBorder="1"/>
    <xf numFmtId="0" fontId="5" fillId="0" borderId="0" xfId="0" applyFont="1"/>
    <xf numFmtId="0" fontId="2"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Alignment="1">
      <alignment horizontal="center" vertical="center" wrapText="1"/>
    </xf>
    <xf numFmtId="0" fontId="2" fillId="0" borderId="1" xfId="0" applyFont="1" applyBorder="1" applyAlignment="1">
      <alignment vertical="center" wrapText="1"/>
    </xf>
    <xf numFmtId="0" fontId="16" fillId="4" borderId="0" xfId="0" applyFont="1" applyFill="1" applyBorder="1" applyAlignment="1">
      <alignment horizontal="left" vertical="center"/>
    </xf>
    <xf numFmtId="0" fontId="8"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xf>
    <xf numFmtId="0" fontId="0" fillId="0" borderId="0" xfId="0" applyBorder="1" applyAlignment="1"/>
    <xf numFmtId="0" fontId="4" fillId="0" borderId="0" xfId="0" applyFont="1" applyBorder="1" applyAlignment="1">
      <alignment horizontal="center" vertical="center"/>
    </xf>
    <xf numFmtId="0" fontId="0" fillId="5" borderId="0" xfId="0" applyFill="1"/>
    <xf numFmtId="0" fontId="0" fillId="0" borderId="0" xfId="0" applyAlignment="1">
      <alignment horizontal="center"/>
    </xf>
    <xf numFmtId="0" fontId="6" fillId="7" borderId="1" xfId="0" applyFont="1" applyFill="1" applyBorder="1" applyAlignment="1">
      <alignment vertical="center" wrapText="1"/>
    </xf>
    <xf numFmtId="0" fontId="6" fillId="4" borderId="1" xfId="0" applyFont="1" applyFill="1" applyBorder="1" applyAlignment="1">
      <alignment vertical="center" wrapText="1"/>
    </xf>
    <xf numFmtId="0" fontId="6" fillId="8" borderId="1" xfId="0" applyFont="1" applyFill="1" applyBorder="1" applyAlignment="1">
      <alignment vertical="center" wrapText="1"/>
    </xf>
    <xf numFmtId="0" fontId="20" fillId="0" borderId="0" xfId="0" applyFont="1"/>
    <xf numFmtId="0" fontId="5" fillId="0" borderId="0" xfId="0" applyFont="1" applyBorder="1"/>
    <xf numFmtId="0" fontId="20" fillId="4" borderId="0" xfId="0" applyFont="1" applyFill="1" applyAlignment="1">
      <alignment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0" fillId="4" borderId="0" xfId="0" applyFill="1" applyBorder="1"/>
    <xf numFmtId="0" fontId="15" fillId="4" borderId="0" xfId="0" applyFont="1" applyFill="1" applyBorder="1" applyAlignment="1">
      <alignment horizontal="left" vertical="center"/>
    </xf>
    <xf numFmtId="0" fontId="1" fillId="4" borderId="0" xfId="0" applyFont="1" applyFill="1" applyBorder="1" applyAlignment="1">
      <alignment horizontal="center" vertical="center"/>
    </xf>
    <xf numFmtId="0" fontId="24" fillId="2" borderId="1"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8"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1" fillId="0" borderId="3" xfId="0" applyFont="1" applyBorder="1" applyProtection="1">
      <protection locked="0"/>
    </xf>
    <xf numFmtId="0" fontId="0" fillId="0" borderId="0" xfId="0" applyAlignment="1">
      <alignment horizontal="center"/>
    </xf>
    <xf numFmtId="0" fontId="0" fillId="0" borderId="0" xfId="0" applyBorder="1" applyProtection="1">
      <protection locked="0"/>
    </xf>
    <xf numFmtId="0" fontId="1" fillId="0" borderId="0" xfId="0" applyFont="1" applyBorder="1" applyAlignment="1" applyProtection="1">
      <alignmen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protection locked="0"/>
    </xf>
    <xf numFmtId="0" fontId="0" fillId="0" borderId="0" xfId="0" applyBorder="1" applyAlignment="1" applyProtection="1">
      <alignment horizontal="center"/>
      <protection locked="0"/>
    </xf>
    <xf numFmtId="0" fontId="22" fillId="11" borderId="1" xfId="0" applyFont="1" applyFill="1" applyBorder="1" applyAlignment="1" applyProtection="1">
      <alignment vertical="center" wrapText="1"/>
    </xf>
    <xf numFmtId="0" fontId="9" fillId="3" borderId="1" xfId="0" applyFont="1" applyFill="1" applyBorder="1" applyAlignment="1" applyProtection="1">
      <alignment vertical="center" wrapText="1"/>
    </xf>
    <xf numFmtId="0" fontId="20" fillId="0" borderId="0" xfId="0" applyFont="1" applyProtection="1"/>
    <xf numFmtId="0" fontId="0" fillId="0" borderId="0" xfId="0" applyProtection="1"/>
    <xf numFmtId="0" fontId="22" fillId="9" borderId="1" xfId="0" applyFont="1" applyFill="1" applyBorder="1" applyAlignment="1" applyProtection="1">
      <alignment vertical="center" wrapText="1"/>
    </xf>
    <xf numFmtId="0" fontId="22" fillId="10" borderId="1" xfId="0" applyFont="1" applyFill="1" applyBorder="1" applyAlignment="1" applyProtection="1">
      <alignment vertical="center" wrapText="1"/>
    </xf>
    <xf numFmtId="0" fontId="26" fillId="0" borderId="0" xfId="0" applyFont="1" applyProtection="1"/>
    <xf numFmtId="14" fontId="0" fillId="0" borderId="0" xfId="0" applyNumberFormat="1" applyProtection="1"/>
    <xf numFmtId="0" fontId="0" fillId="0" borderId="0" xfId="0" applyBorder="1" applyProtection="1"/>
    <xf numFmtId="0" fontId="1" fillId="0" borderId="1" xfId="0" applyFont="1" applyBorder="1" applyAlignment="1">
      <alignment horizontal="center" vertical="center"/>
    </xf>
    <xf numFmtId="0" fontId="0" fillId="0" borderId="4" xfId="0" applyBorder="1" applyAlignment="1" applyProtection="1">
      <alignment vertical="center"/>
    </xf>
    <xf numFmtId="0" fontId="15" fillId="4" borderId="0" xfId="0" applyFont="1" applyFill="1" applyBorder="1" applyAlignment="1">
      <alignment vertical="center"/>
    </xf>
    <xf numFmtId="0" fontId="5" fillId="0" borderId="0" xfId="0" applyFont="1" applyBorder="1" applyAlignment="1" applyProtection="1">
      <protection locked="0"/>
    </xf>
    <xf numFmtId="0" fontId="15" fillId="4" borderId="0" xfId="0" applyFont="1" applyFill="1" applyBorder="1" applyAlignment="1">
      <alignment vertical="center" wrapText="1"/>
    </xf>
    <xf numFmtId="0" fontId="1" fillId="4" borderId="1" xfId="0" applyFont="1" applyFill="1" applyBorder="1" applyAlignment="1">
      <alignment horizontal="center" vertical="center"/>
    </xf>
    <xf numFmtId="0" fontId="9" fillId="3" borderId="1" xfId="0" applyFont="1" applyFill="1" applyBorder="1" applyAlignment="1" applyProtection="1">
      <alignment horizontal="center" vertical="center" wrapText="1"/>
    </xf>
    <xf numFmtId="164" fontId="5" fillId="0" borderId="0" xfId="0" applyNumberFormat="1" applyFont="1" applyBorder="1" applyAlignment="1" applyProtection="1">
      <alignment horizontal="left" vertical="center"/>
    </xf>
    <xf numFmtId="0" fontId="25" fillId="14" borderId="1" xfId="1" applyFont="1" applyFill="1" applyBorder="1" applyAlignment="1">
      <alignment horizontal="left" vertical="center"/>
    </xf>
    <xf numFmtId="0" fontId="14" fillId="0" borderId="0" xfId="0" applyFont="1" applyFill="1" applyBorder="1" applyAlignment="1">
      <alignment horizontal="left"/>
    </xf>
    <xf numFmtId="0" fontId="30" fillId="0" borderId="0" xfId="0" applyFont="1" applyBorder="1" applyAlignment="1">
      <alignment horizontal="left" vertical="center"/>
    </xf>
    <xf numFmtId="0" fontId="30" fillId="0" borderId="0" xfId="0" applyFont="1" applyAlignment="1">
      <alignment horizontal="left" vertical="center"/>
    </xf>
    <xf numFmtId="0" fontId="5" fillId="3"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34" fillId="0" borderId="0" xfId="0" applyFont="1"/>
    <xf numFmtId="0" fontId="16" fillId="6" borderId="1" xfId="0" applyFont="1" applyFill="1" applyBorder="1" applyAlignment="1">
      <alignment horizontal="center" vertical="center"/>
    </xf>
    <xf numFmtId="0" fontId="25" fillId="0" borderId="1" xfId="0" applyFont="1" applyBorder="1" applyAlignment="1" applyProtection="1">
      <alignment horizontal="center" vertical="center"/>
    </xf>
    <xf numFmtId="0" fontId="30" fillId="0" borderId="0" xfId="0" applyFont="1" applyBorder="1" applyAlignment="1">
      <alignment horizontal="center" vertical="center"/>
    </xf>
    <xf numFmtId="0" fontId="30" fillId="0" borderId="1" xfId="0" applyFont="1" applyBorder="1" applyAlignment="1">
      <alignment horizontal="center" vertical="center"/>
    </xf>
    <xf numFmtId="0" fontId="30" fillId="0" borderId="10" xfId="0" applyFont="1" applyBorder="1" applyAlignment="1">
      <alignment horizontal="center" vertical="center"/>
    </xf>
    <xf numFmtId="0" fontId="30" fillId="10" borderId="1" xfId="0" applyFont="1" applyFill="1" applyBorder="1" applyAlignment="1">
      <alignment horizontal="center" vertical="center"/>
    </xf>
    <xf numFmtId="0" fontId="30" fillId="11" borderId="1" xfId="0" applyFont="1" applyFill="1" applyBorder="1" applyAlignment="1">
      <alignment horizontal="center" vertical="center"/>
    </xf>
    <xf numFmtId="0" fontId="30" fillId="9" borderId="1" xfId="0" applyFont="1" applyFill="1" applyBorder="1" applyAlignment="1">
      <alignment horizontal="center" vertical="center"/>
    </xf>
    <xf numFmtId="0" fontId="31" fillId="6" borderId="1"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6" fillId="0" borderId="1" xfId="0" applyFont="1" applyBorder="1" applyAlignment="1" applyProtection="1">
      <alignment horizontal="center" vertical="center" wrapText="1"/>
    </xf>
    <xf numFmtId="1" fontId="0" fillId="0" borderId="1" xfId="0" applyNumberFormat="1" applyBorder="1" applyAlignment="1" applyProtection="1">
      <alignment horizontal="center" vertical="center"/>
    </xf>
    <xf numFmtId="0" fontId="0" fillId="0" borderId="0" xfId="0" applyProtection="1">
      <protection locked="0"/>
    </xf>
    <xf numFmtId="0" fontId="1" fillId="0" borderId="2" xfId="0" applyFont="1" applyBorder="1" applyAlignment="1" applyProtection="1">
      <alignment horizontal="left" vertical="center"/>
      <protection locked="0"/>
    </xf>
    <xf numFmtId="0" fontId="1" fillId="0" borderId="1"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wrapText="1"/>
    </xf>
    <xf numFmtId="0" fontId="21" fillId="2" borderId="2" xfId="0" applyFont="1" applyFill="1" applyBorder="1" applyAlignment="1">
      <alignment vertical="center" wrapText="1"/>
    </xf>
    <xf numFmtId="0" fontId="2"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0" fillId="0" borderId="1" xfId="0" applyBorder="1" applyProtection="1"/>
    <xf numFmtId="0" fontId="0" fillId="0" borderId="1" xfId="0" applyBorder="1" applyAlignment="1" applyProtection="1">
      <alignment horizontal="center" vertical="center"/>
      <protection locked="0"/>
    </xf>
    <xf numFmtId="0" fontId="0" fillId="0" borderId="2" xfId="0" applyBorder="1" applyAlignment="1" applyProtection="1">
      <alignment vertical="center"/>
    </xf>
    <xf numFmtId="0" fontId="0" fillId="0" borderId="1" xfId="0" applyBorder="1" applyAlignment="1" applyProtection="1">
      <protection locked="0"/>
    </xf>
    <xf numFmtId="0" fontId="37" fillId="0" borderId="1" xfId="0" applyFont="1" applyBorder="1" applyAlignment="1">
      <alignment vertical="center"/>
    </xf>
    <xf numFmtId="0" fontId="37" fillId="0" borderId="1" xfId="0" applyFont="1" applyBorder="1" applyAlignment="1">
      <alignment vertical="center" wrapText="1"/>
    </xf>
    <xf numFmtId="0" fontId="37" fillId="0" borderId="2" xfId="0" applyFont="1" applyBorder="1" applyAlignment="1">
      <alignment vertical="center" wrapText="1"/>
    </xf>
    <xf numFmtId="1" fontId="2" fillId="14" borderId="1" xfId="3" applyNumberFormat="1" applyFont="1" applyFill="1" applyBorder="1" applyAlignment="1">
      <alignment horizontal="center" vertical="center"/>
    </xf>
    <xf numFmtId="1" fontId="2" fillId="15" borderId="1" xfId="3" applyNumberFormat="1" applyFont="1" applyFill="1" applyBorder="1" applyAlignment="1">
      <alignment horizontal="center" vertical="center"/>
    </xf>
    <xf numFmtId="1" fontId="1" fillId="0" borderId="1" xfId="3" applyNumberFormat="1" applyFont="1" applyFill="1" applyBorder="1" applyAlignment="1">
      <alignment horizontal="center" vertical="center"/>
    </xf>
    <xf numFmtId="0" fontId="19" fillId="15" borderId="1" xfId="3" applyFont="1" applyFill="1" applyBorder="1" applyAlignment="1">
      <alignment horizontal="left" vertical="center"/>
    </xf>
    <xf numFmtId="0" fontId="19" fillId="14" borderId="1" xfId="3" applyFont="1" applyFill="1" applyBorder="1" applyAlignment="1">
      <alignment horizontal="left" vertical="center"/>
    </xf>
    <xf numFmtId="0" fontId="19" fillId="15" borderId="1" xfId="3" applyFont="1" applyFill="1" applyBorder="1" applyAlignment="1">
      <alignment horizontal="center" vertical="center"/>
    </xf>
    <xf numFmtId="49" fontId="2" fillId="14" borderId="1" xfId="3" applyNumberFormat="1" applyFont="1" applyFill="1" applyBorder="1" applyAlignment="1">
      <alignment vertical="center" wrapText="1"/>
    </xf>
    <xf numFmtId="49" fontId="2" fillId="15" borderId="1" xfId="3" applyNumberFormat="1" applyFont="1" applyFill="1" applyBorder="1" applyAlignment="1">
      <alignment horizontal="left" vertical="center"/>
    </xf>
    <xf numFmtId="49" fontId="1" fillId="0" borderId="1" xfId="3" applyNumberFormat="1" applyFont="1" applyFill="1" applyBorder="1" applyAlignment="1">
      <alignment vertical="center" wrapText="1"/>
    </xf>
    <xf numFmtId="49" fontId="2" fillId="15" borderId="1" xfId="3" applyNumberFormat="1" applyFont="1" applyFill="1" applyBorder="1" applyAlignment="1">
      <alignment vertical="center" wrapText="1"/>
    </xf>
    <xf numFmtId="49" fontId="2" fillId="15" borderId="1" xfId="3" applyNumberFormat="1" applyFont="1" applyFill="1" applyBorder="1" applyAlignment="1">
      <alignment horizontal="left" vertical="top" wrapText="1"/>
    </xf>
    <xf numFmtId="49" fontId="1" fillId="0" borderId="1" xfId="0" applyNumberFormat="1" applyFont="1" applyBorder="1"/>
    <xf numFmtId="49" fontId="1" fillId="0" borderId="1" xfId="0" applyNumberFormat="1" applyFont="1" applyFill="1" applyBorder="1" applyAlignment="1">
      <alignment horizontal="left"/>
    </xf>
    <xf numFmtId="49" fontId="1" fillId="0" borderId="12" xfId="3" applyNumberFormat="1" applyFont="1" applyFill="1" applyBorder="1" applyAlignment="1">
      <alignment vertical="center" wrapText="1"/>
    </xf>
    <xf numFmtId="49" fontId="1" fillId="0" borderId="4" xfId="3" applyNumberFormat="1" applyFont="1" applyFill="1" applyBorder="1" applyAlignment="1">
      <alignment horizontal="left" vertical="center"/>
    </xf>
    <xf numFmtId="49" fontId="1" fillId="0" borderId="1" xfId="0" applyNumberFormat="1" applyFont="1" applyBorder="1" applyAlignment="1">
      <alignment vertical="center"/>
    </xf>
    <xf numFmtId="49" fontId="2" fillId="15"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49" fontId="2" fillId="14" borderId="1" xfId="0" applyNumberFormat="1" applyFont="1" applyFill="1" applyBorder="1" applyAlignment="1">
      <alignment vertical="center" wrapText="1"/>
    </xf>
    <xf numFmtId="49" fontId="1" fillId="0" borderId="1" xfId="4" applyNumberFormat="1" applyFont="1" applyFill="1" applyBorder="1" applyAlignment="1">
      <alignment vertical="center" wrapText="1"/>
    </xf>
    <xf numFmtId="49" fontId="14" fillId="0" borderId="0" xfId="0" applyNumberFormat="1" applyFont="1" applyFill="1" applyBorder="1" applyAlignment="1">
      <alignment wrapText="1"/>
    </xf>
    <xf numFmtId="49" fontId="30" fillId="0" borderId="0" xfId="0" applyNumberFormat="1" applyFont="1" applyBorder="1"/>
    <xf numFmtId="49" fontId="30" fillId="0" borderId="0" xfId="0" applyNumberFormat="1" applyFont="1"/>
    <xf numFmtId="0" fontId="39" fillId="2"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1" fontId="41" fillId="2" borderId="1" xfId="0" applyNumberFormat="1" applyFont="1" applyFill="1" applyBorder="1" applyAlignment="1" applyProtection="1">
      <alignment horizontal="center" vertical="center" wrapText="1"/>
    </xf>
    <xf numFmtId="0" fontId="44" fillId="0" borderId="0" xfId="0" applyNumberFormat="1" applyFont="1" applyBorder="1" applyAlignment="1">
      <alignment horizontal="left" vertical="center"/>
    </xf>
    <xf numFmtId="0" fontId="44" fillId="0" borderId="0" xfId="0" applyFont="1" applyBorder="1" applyAlignment="1">
      <alignment horizontal="left" vertical="center"/>
    </xf>
    <xf numFmtId="0" fontId="45" fillId="0" borderId="1" xfId="0" applyFont="1" applyBorder="1" applyAlignment="1">
      <alignment horizontal="center" vertical="center"/>
    </xf>
    <xf numFmtId="0" fontId="45" fillId="0" borderId="0" xfId="0" applyFont="1"/>
    <xf numFmtId="0" fontId="42" fillId="4" borderId="0" xfId="0" applyNumberFormat="1" applyFont="1" applyFill="1" applyBorder="1" applyAlignment="1">
      <alignment horizontal="left" vertical="center" wrapText="1"/>
    </xf>
    <xf numFmtId="0" fontId="43" fillId="4" borderId="0" xfId="0" applyFont="1" applyFill="1" applyBorder="1" applyAlignment="1">
      <alignment horizontal="left" vertical="center" wrapText="1"/>
    </xf>
    <xf numFmtId="0" fontId="42" fillId="4" borderId="0" xfId="0" applyFont="1" applyFill="1" applyBorder="1" applyAlignment="1">
      <alignment horizontal="left" vertical="center" wrapText="1"/>
    </xf>
    <xf numFmtId="0" fontId="45" fillId="0" borderId="0" xfId="0" applyFont="1" applyBorder="1"/>
    <xf numFmtId="0" fontId="42" fillId="0" borderId="0" xfId="0" applyNumberFormat="1" applyFont="1" applyFill="1" applyBorder="1" applyAlignment="1">
      <alignment horizontal="left"/>
    </xf>
    <xf numFmtId="0" fontId="42" fillId="0" borderId="0" xfId="0" applyFont="1" applyFill="1" applyBorder="1" applyAlignment="1">
      <alignment wrapText="1"/>
    </xf>
    <xf numFmtId="0" fontId="42" fillId="0" borderId="0" xfId="0" applyNumberFormat="1" applyFont="1" applyFill="1" applyBorder="1" applyAlignment="1">
      <alignment wrapText="1"/>
    </xf>
    <xf numFmtId="0" fontId="42" fillId="0" borderId="0" xfId="0" applyFont="1" applyFill="1" applyBorder="1" applyAlignment="1">
      <alignment horizontal="left"/>
    </xf>
    <xf numFmtId="0" fontId="45" fillId="0" borderId="0" xfId="0" applyFont="1" applyBorder="1" applyAlignment="1">
      <alignment horizontal="center" vertical="center"/>
    </xf>
    <xf numFmtId="0" fontId="45" fillId="0" borderId="0" xfId="0" applyNumberFormat="1" applyFont="1" applyBorder="1" applyAlignment="1">
      <alignment horizontal="left" vertical="center"/>
    </xf>
    <xf numFmtId="0" fontId="45" fillId="0" borderId="0" xfId="0" applyNumberFormat="1" applyFont="1" applyBorder="1"/>
    <xf numFmtId="0" fontId="45" fillId="0" borderId="0" xfId="0" applyNumberFormat="1" applyFont="1" applyAlignment="1">
      <alignment horizontal="left" vertical="center"/>
    </xf>
    <xf numFmtId="0" fontId="45" fillId="0" borderId="0" xfId="0" applyNumberFormat="1" applyFont="1"/>
    <xf numFmtId="0" fontId="45" fillId="0" borderId="1" xfId="0" applyFont="1" applyBorder="1"/>
    <xf numFmtId="0" fontId="45" fillId="0" borderId="10" xfId="0" applyFont="1" applyBorder="1" applyAlignment="1">
      <alignment horizontal="center" vertical="center"/>
    </xf>
    <xf numFmtId="0" fontId="46" fillId="0" borderId="0" xfId="0" applyFont="1" applyAlignment="1" applyProtection="1">
      <alignment vertical="center"/>
      <protection locked="0"/>
    </xf>
    <xf numFmtId="0" fontId="1" fillId="0" borderId="5" xfId="0" applyFont="1" applyBorder="1" applyAlignment="1" applyProtection="1">
      <alignment horizontal="left" vertical="center"/>
      <protection locked="0"/>
    </xf>
    <xf numFmtId="0" fontId="32" fillId="0" borderId="1" xfId="1" applyFont="1" applyFill="1" applyBorder="1" applyAlignment="1" applyProtection="1">
      <alignment horizontal="center" vertical="center"/>
      <protection locked="0"/>
    </xf>
    <xf numFmtId="0" fontId="32" fillId="3" borderId="1" xfId="1" applyFont="1" applyFill="1" applyBorder="1" applyAlignment="1" applyProtection="1">
      <alignment horizontal="center" vertical="center"/>
    </xf>
    <xf numFmtId="0" fontId="47" fillId="0" borderId="0" xfId="0" applyFont="1"/>
    <xf numFmtId="0" fontId="38" fillId="9" borderId="1" xfId="0" applyFont="1" applyFill="1" applyBorder="1" applyAlignment="1">
      <alignment horizontal="center" vertical="center"/>
    </xf>
    <xf numFmtId="0" fontId="38" fillId="9" borderId="1" xfId="0" applyFont="1" applyFill="1" applyBorder="1" applyAlignment="1">
      <alignment horizontal="center"/>
    </xf>
    <xf numFmtId="0" fontId="38" fillId="0" borderId="1" xfId="0" applyFont="1" applyBorder="1" applyAlignment="1">
      <alignment horizontal="center" vertical="center"/>
    </xf>
    <xf numFmtId="0" fontId="31" fillId="4" borderId="1" xfId="0" applyNumberFormat="1" applyFont="1" applyFill="1" applyBorder="1" applyAlignment="1">
      <alignment horizontal="left" vertical="center" wrapText="1"/>
    </xf>
    <xf numFmtId="0" fontId="25" fillId="0" borderId="16" xfId="0" applyFont="1" applyFill="1" applyBorder="1" applyAlignment="1">
      <alignment horizontal="center" vertical="center"/>
    </xf>
    <xf numFmtId="0" fontId="25" fillId="4" borderId="14"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0" borderId="1" xfId="0" applyFont="1" applyBorder="1" applyAlignment="1">
      <alignment horizontal="center" vertical="center"/>
    </xf>
    <xf numFmtId="0" fontId="19" fillId="14" borderId="1" xfId="3" applyFont="1" applyFill="1" applyBorder="1" applyAlignment="1">
      <alignment horizontal="center" vertical="center"/>
    </xf>
    <xf numFmtId="0" fontId="19" fillId="15" borderId="1" xfId="3" applyNumberFormat="1" applyFont="1" applyFill="1" applyBorder="1" applyAlignment="1">
      <alignment horizontal="center" vertical="center"/>
    </xf>
    <xf numFmtId="0" fontId="52" fillId="17" borderId="1" xfId="3" applyFont="1" applyFill="1" applyBorder="1" applyAlignment="1">
      <alignment vertical="center" wrapText="1"/>
    </xf>
    <xf numFmtId="0" fontId="19" fillId="15" borderId="4" xfId="3" applyFont="1" applyFill="1" applyBorder="1" applyAlignment="1">
      <alignment vertical="center" wrapText="1"/>
    </xf>
    <xf numFmtId="0" fontId="52" fillId="17" borderId="4" xfId="3" applyFont="1" applyFill="1" applyBorder="1" applyAlignment="1">
      <alignment horizontal="left" vertical="center" wrapText="1"/>
    </xf>
    <xf numFmtId="0" fontId="19" fillId="15" borderId="1" xfId="3" applyFont="1" applyFill="1" applyBorder="1" applyAlignment="1">
      <alignment vertical="center" wrapText="1"/>
    </xf>
    <xf numFmtId="0" fontId="14" fillId="0" borderId="1" xfId="3" applyNumberFormat="1" applyFont="1" applyFill="1" applyBorder="1" applyAlignment="1">
      <alignment horizontal="center" vertical="center"/>
    </xf>
    <xf numFmtId="0" fontId="14" fillId="0" borderId="1" xfId="3" applyFont="1" applyFill="1" applyBorder="1" applyAlignment="1">
      <alignment vertical="center" wrapText="1"/>
    </xf>
    <xf numFmtId="0" fontId="53" fillId="0" borderId="1" xfId="3" applyFont="1" applyFill="1" applyBorder="1" applyAlignment="1">
      <alignment vertical="center" wrapText="1"/>
    </xf>
    <xf numFmtId="0" fontId="14" fillId="0" borderId="4" xfId="3" applyFont="1" applyFill="1" applyBorder="1" applyAlignment="1">
      <alignment horizontal="left" vertical="center" wrapText="1"/>
    </xf>
    <xf numFmtId="0" fontId="53" fillId="0" borderId="4" xfId="3" applyFont="1" applyFill="1" applyBorder="1" applyAlignment="1">
      <alignment vertical="center" wrapText="1"/>
    </xf>
    <xf numFmtId="0" fontId="14" fillId="3" borderId="1" xfId="0" applyFont="1" applyFill="1" applyBorder="1" applyAlignment="1">
      <alignment horizontal="center" vertical="center"/>
    </xf>
    <xf numFmtId="0" fontId="14" fillId="0" borderId="4" xfId="3" applyFont="1" applyFill="1" applyBorder="1" applyAlignment="1">
      <alignment vertical="center" wrapText="1"/>
    </xf>
    <xf numFmtId="0" fontId="19" fillId="15" borderId="4" xfId="3" applyFont="1" applyFill="1" applyBorder="1" applyAlignment="1">
      <alignment horizontal="left" vertical="center" wrapText="1"/>
    </xf>
    <xf numFmtId="0" fontId="19" fillId="15" borderId="1" xfId="3" applyFont="1" applyFill="1" applyBorder="1" applyAlignment="1">
      <alignment horizontal="left" vertical="top" wrapText="1"/>
    </xf>
    <xf numFmtId="0" fontId="53" fillId="17" borderId="1" xfId="3" applyFont="1" applyFill="1" applyBorder="1" applyAlignment="1">
      <alignment vertical="center" wrapText="1"/>
    </xf>
    <xf numFmtId="0" fontId="14" fillId="0" borderId="1" xfId="0" applyFont="1" applyBorder="1"/>
    <xf numFmtId="0" fontId="14" fillId="0" borderId="1" xfId="0" applyFont="1" applyFill="1" applyBorder="1" applyAlignment="1">
      <alignment wrapText="1"/>
    </xf>
    <xf numFmtId="0" fontId="19" fillId="0" borderId="1" xfId="3" applyFont="1" applyFill="1" applyBorder="1" applyAlignment="1">
      <alignment horizontal="center" vertical="center"/>
    </xf>
    <xf numFmtId="0" fontId="14" fillId="0" borderId="1" xfId="0" applyFont="1" applyFill="1" applyBorder="1" applyAlignment="1">
      <alignment horizontal="center" vertical="center"/>
    </xf>
    <xf numFmtId="0" fontId="53" fillId="0" borderId="4" xfId="3"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horizontal="left" wrapText="1"/>
    </xf>
    <xf numFmtId="0" fontId="53" fillId="17" borderId="4" xfId="3" applyFont="1" applyFill="1" applyBorder="1" applyAlignment="1">
      <alignment horizontal="left" vertical="center" wrapText="1"/>
    </xf>
    <xf numFmtId="0" fontId="52" fillId="0" borderId="1" xfId="3" applyFont="1" applyFill="1" applyBorder="1" applyAlignment="1">
      <alignment vertical="center" wrapText="1"/>
    </xf>
    <xf numFmtId="0" fontId="14" fillId="0" borderId="12" xfId="3" applyFont="1" applyFill="1" applyBorder="1" applyAlignment="1">
      <alignment vertical="center" wrapText="1"/>
    </xf>
    <xf numFmtId="0" fontId="53" fillId="0" borderId="1" xfId="3" applyFont="1" applyFill="1" applyBorder="1" applyAlignment="1">
      <alignment horizontal="left" vertical="center" wrapText="1"/>
    </xf>
    <xf numFmtId="0" fontId="14" fillId="0" borderId="4" xfId="3" applyFont="1" applyFill="1" applyBorder="1" applyAlignment="1">
      <alignment horizontal="left" vertical="center"/>
    </xf>
    <xf numFmtId="0" fontId="19" fillId="15" borderId="1" xfId="3" applyFont="1" applyFill="1" applyBorder="1" applyAlignment="1">
      <alignment horizontal="left" vertical="center" wrapText="1"/>
    </xf>
    <xf numFmtId="0" fontId="52" fillId="17" borderId="4" xfId="3" applyFont="1" applyFill="1" applyBorder="1" applyAlignment="1">
      <alignment vertical="center" wrapText="1"/>
    </xf>
    <xf numFmtId="0" fontId="14" fillId="0" borderId="1" xfId="0" applyFont="1" applyBorder="1" applyAlignment="1">
      <alignment vertical="center"/>
    </xf>
    <xf numFmtId="0" fontId="53" fillId="17" borderId="4" xfId="3" applyFont="1" applyFill="1" applyBorder="1" applyAlignment="1">
      <alignment vertical="center" wrapText="1"/>
    </xf>
    <xf numFmtId="0" fontId="14" fillId="0" borderId="1" xfId="0" applyFont="1" applyFill="1" applyBorder="1" applyAlignment="1">
      <alignment vertical="center" wrapText="1"/>
    </xf>
    <xf numFmtId="0" fontId="53" fillId="0" borderId="1" xfId="0" applyFont="1" applyFill="1" applyBorder="1" applyAlignment="1">
      <alignment vertical="center" wrapText="1"/>
    </xf>
    <xf numFmtId="0" fontId="53" fillId="0" borderId="4" xfId="0" applyFont="1" applyFill="1" applyBorder="1" applyAlignment="1">
      <alignment vertical="center" wrapText="1"/>
    </xf>
    <xf numFmtId="0" fontId="14" fillId="0" borderId="4" xfId="0" applyFont="1" applyFill="1" applyBorder="1" applyAlignment="1">
      <alignment vertical="center" wrapText="1"/>
    </xf>
    <xf numFmtId="0" fontId="14" fillId="0" borderId="1" xfId="0" applyFont="1" applyBorder="1" applyAlignment="1">
      <alignment wrapText="1"/>
    </xf>
    <xf numFmtId="0" fontId="14" fillId="0" borderId="1" xfId="4" applyFont="1" applyFill="1" applyBorder="1" applyAlignment="1">
      <alignment vertical="center" wrapText="1"/>
    </xf>
    <xf numFmtId="0" fontId="53" fillId="0" borderId="1" xfId="4" applyFont="1" applyFill="1" applyBorder="1" applyAlignment="1">
      <alignment vertical="center" wrapText="1"/>
    </xf>
    <xf numFmtId="0" fontId="19" fillId="0" borderId="1" xfId="0" applyFont="1" applyBorder="1" applyAlignment="1">
      <alignment vertical="center" wrapText="1"/>
    </xf>
    <xf numFmtId="0" fontId="14" fillId="0" borderId="1" xfId="0" applyFont="1" applyBorder="1" applyAlignment="1">
      <alignment vertical="center" wrapText="1"/>
    </xf>
    <xf numFmtId="0" fontId="57" fillId="0" borderId="1" xfId="0" applyFont="1" applyBorder="1" applyAlignment="1" applyProtection="1">
      <alignment horizontal="center" vertical="center"/>
      <protection locked="0"/>
    </xf>
    <xf numFmtId="0" fontId="46" fillId="0" borderId="0" xfId="0" applyFont="1"/>
    <xf numFmtId="0" fontId="38" fillId="9" borderId="4" xfId="0" applyFont="1" applyFill="1" applyBorder="1" applyAlignment="1" applyProtection="1">
      <alignment horizontal="left" vertical="center"/>
      <protection locked="0"/>
    </xf>
    <xf numFmtId="0" fontId="38" fillId="9" borderId="2" xfId="0" applyFont="1" applyFill="1" applyBorder="1" applyAlignment="1" applyProtection="1">
      <alignment horizontal="left" vertical="center"/>
      <protection locked="0"/>
    </xf>
    <xf numFmtId="0" fontId="35" fillId="4" borderId="1" xfId="0" applyFont="1" applyFill="1" applyBorder="1" applyAlignment="1" applyProtection="1">
      <alignment horizontal="center" vertical="center" wrapText="1"/>
    </xf>
    <xf numFmtId="0" fontId="35" fillId="0" borderId="1" xfId="0" applyFont="1" applyBorder="1" applyAlignment="1" applyProtection="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38" fillId="9" borderId="1" xfId="0" applyFont="1" applyFill="1" applyBorder="1" applyAlignment="1" applyProtection="1">
      <alignment horizontal="center" vertical="center"/>
      <protection locked="0"/>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2" fillId="3" borderId="1" xfId="0" applyFont="1" applyFill="1" applyBorder="1" applyAlignment="1" applyProtection="1">
      <alignment horizontal="center" vertical="center"/>
    </xf>
    <xf numFmtId="0" fontId="1" fillId="4" borderId="1" xfId="0" applyFont="1" applyFill="1" applyBorder="1" applyAlignment="1" applyProtection="1">
      <alignment horizontal="center" vertical="center"/>
      <protection locked="0"/>
    </xf>
    <xf numFmtId="0" fontId="1" fillId="0" borderId="1" xfId="0" applyFont="1" applyBorder="1" applyAlignment="1">
      <alignment horizontal="left" vertical="center"/>
    </xf>
    <xf numFmtId="0" fontId="2" fillId="3" borderId="1" xfId="0" applyFont="1" applyFill="1" applyBorder="1" applyAlignment="1">
      <alignment horizontal="right" vertical="center"/>
    </xf>
    <xf numFmtId="0" fontId="7" fillId="0" borderId="0" xfId="0" applyFont="1" applyAlignment="1">
      <alignment horizontal="left" vertical="center" wrapText="1"/>
    </xf>
    <xf numFmtId="0" fontId="41" fillId="2" borderId="1"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xf>
    <xf numFmtId="0" fontId="38" fillId="9" borderId="1" xfId="0" applyFont="1" applyFill="1" applyBorder="1" applyAlignment="1">
      <alignment horizontal="left" vertical="center" wrapText="1"/>
    </xf>
    <xf numFmtId="0" fontId="41" fillId="2" borderId="4" xfId="0" applyFont="1" applyFill="1" applyBorder="1" applyAlignment="1">
      <alignment horizontal="center" vertical="center" wrapText="1"/>
    </xf>
    <xf numFmtId="0" fontId="41" fillId="2" borderId="5"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0" fillId="0" borderId="0" xfId="0" applyAlignment="1">
      <alignment horizontal="center"/>
    </xf>
    <xf numFmtId="0" fontId="1" fillId="0" borderId="0" xfId="0" applyFont="1" applyAlignment="1">
      <alignment horizontal="left" vertical="center"/>
    </xf>
    <xf numFmtId="0" fontId="6" fillId="0" borderId="1" xfId="0" applyFont="1" applyBorder="1" applyAlignment="1" applyProtection="1">
      <alignment horizontal="center" vertical="center" wrapText="1"/>
      <protection locked="0"/>
    </xf>
    <xf numFmtId="0" fontId="38" fillId="0" borderId="1" xfId="0" applyFont="1" applyBorder="1" applyAlignment="1" applyProtection="1">
      <alignment horizontal="left" vertical="center"/>
      <protection locked="0"/>
    </xf>
    <xf numFmtId="0" fontId="0" fillId="0" borderId="1" xfId="0" applyBorder="1" applyAlignment="1" applyProtection="1">
      <alignment horizontal="center"/>
      <protection locked="0"/>
    </xf>
    <xf numFmtId="0" fontId="2" fillId="0" borderId="1"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1" fillId="0" borderId="1" xfId="0" applyFont="1" applyBorder="1" applyAlignment="1">
      <alignment horizontal="center" vertical="center"/>
    </xf>
    <xf numFmtId="1" fontId="9" fillId="3" borderId="12" xfId="0" applyNumberFormat="1" applyFont="1" applyFill="1" applyBorder="1" applyAlignment="1" applyProtection="1">
      <alignment horizontal="center" vertical="center" wrapText="1"/>
    </xf>
    <xf numFmtId="1" fontId="9" fillId="3" borderId="13" xfId="0" applyNumberFormat="1" applyFont="1" applyFill="1" applyBorder="1" applyAlignment="1" applyProtection="1">
      <alignment horizontal="center" vertical="center" wrapText="1"/>
    </xf>
    <xf numFmtId="1" fontId="9" fillId="3" borderId="10" xfId="0" applyNumberFormat="1"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50" fillId="4" borderId="4" xfId="0" applyFont="1" applyFill="1" applyBorder="1" applyAlignment="1">
      <alignment horizontal="center" vertical="center" wrapText="1"/>
    </xf>
    <xf numFmtId="0" fontId="50" fillId="4" borderId="5" xfId="0" applyFont="1" applyFill="1" applyBorder="1" applyAlignment="1">
      <alignment horizontal="center" vertical="center" wrapText="1"/>
    </xf>
    <xf numFmtId="0" fontId="50" fillId="4" borderId="2" xfId="0" applyFont="1" applyFill="1" applyBorder="1" applyAlignment="1">
      <alignment horizontal="center" vertical="center" wrapText="1"/>
    </xf>
    <xf numFmtId="0" fontId="0" fillId="0" borderId="4" xfId="0" applyBorder="1" applyAlignment="1" applyProtection="1">
      <alignment horizontal="center"/>
      <protection locked="0"/>
    </xf>
    <xf numFmtId="0" fontId="0" fillId="0" borderId="2" xfId="0" applyBorder="1" applyAlignment="1" applyProtection="1">
      <alignment horizontal="center"/>
      <protection locked="0"/>
    </xf>
    <xf numFmtId="0" fontId="51" fillId="4" borderId="1"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38" fillId="9" borderId="0" xfId="0" applyFont="1" applyFill="1" applyAlignment="1">
      <alignment horizontal="justify" vertical="top"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14" fillId="0" borderId="1" xfId="0" applyFont="1" applyFill="1" applyBorder="1" applyAlignment="1">
      <alignment horizontal="left" vertical="center"/>
    </xf>
    <xf numFmtId="0" fontId="23" fillId="0" borderId="0" xfId="0" applyFont="1" applyAlignment="1">
      <alignment horizontal="left" vertical="center"/>
    </xf>
    <xf numFmtId="0" fontId="16" fillId="4" borderId="1" xfId="0" applyFont="1" applyFill="1" applyBorder="1" applyAlignment="1">
      <alignment horizontal="center" vertical="center" wrapText="1"/>
    </xf>
    <xf numFmtId="0" fontId="38" fillId="9" borderId="1" xfId="0" applyFont="1" applyFill="1" applyBorder="1" applyAlignment="1">
      <alignment horizontal="left" vertical="center"/>
    </xf>
    <xf numFmtId="0" fontId="1" fillId="0" borderId="0" xfId="0" applyFont="1" applyAlignment="1">
      <alignment horizontal="justify" vertical="center" wrapText="1"/>
    </xf>
    <xf numFmtId="0" fontId="1" fillId="0" borderId="1" xfId="0" applyFont="1" applyBorder="1" applyAlignment="1">
      <alignment horizontal="left" vertical="center" wrapText="1"/>
    </xf>
    <xf numFmtId="0" fontId="16" fillId="6" borderId="0"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10" xfId="0" applyFont="1" applyFill="1" applyBorder="1" applyAlignment="1">
      <alignment horizontal="center" vertical="center"/>
    </xf>
    <xf numFmtId="0" fontId="2" fillId="11"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1" fillId="0" borderId="15" xfId="0" applyFont="1" applyBorder="1" applyAlignment="1">
      <alignment horizontal="justify" vertical="center" wrapText="1"/>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3" borderId="1" xfId="0" applyFont="1" applyFill="1" applyBorder="1" applyAlignment="1">
      <alignment horizontal="left" vertical="center"/>
    </xf>
    <xf numFmtId="0" fontId="14" fillId="4" borderId="9"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7" xfId="0" applyFont="1" applyFill="1" applyBorder="1" applyAlignment="1">
      <alignment horizontal="center" vertical="center"/>
    </xf>
    <xf numFmtId="0" fontId="5" fillId="3" borderId="1" xfId="0" applyFont="1" applyFill="1" applyBorder="1" applyAlignment="1" applyProtection="1">
      <alignment horizontal="center" vertical="center"/>
    </xf>
    <xf numFmtId="0" fontId="15" fillId="2" borderId="4" xfId="0" applyFont="1" applyFill="1" applyBorder="1" applyAlignment="1">
      <alignment horizontal="center" vertical="center"/>
    </xf>
    <xf numFmtId="0" fontId="15" fillId="2" borderId="2" xfId="0" applyFont="1" applyFill="1" applyBorder="1" applyAlignment="1">
      <alignment horizontal="center" vertical="center"/>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5" fillId="0" borderId="4"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16"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0" fillId="0" borderId="1" xfId="0" applyBorder="1" applyAlignment="1" applyProtection="1">
      <alignment horizontal="center"/>
    </xf>
    <xf numFmtId="0" fontId="0" fillId="0" borderId="1" xfId="0" applyFill="1" applyBorder="1" applyAlignment="1" applyProtection="1">
      <alignment horizontal="center"/>
      <protection locked="0"/>
    </xf>
    <xf numFmtId="0" fontId="1" fillId="0" borderId="1" xfId="0" applyFont="1" applyFill="1" applyBorder="1" applyAlignment="1">
      <alignment horizontal="left" vertical="center"/>
    </xf>
    <xf numFmtId="0" fontId="16" fillId="6" borderId="1" xfId="0" applyFont="1" applyFill="1" applyBorder="1" applyAlignment="1">
      <alignment horizontal="center" vertical="center"/>
    </xf>
    <xf numFmtId="1" fontId="36" fillId="3" borderId="4" xfId="0" applyNumberFormat="1" applyFont="1" applyFill="1" applyBorder="1" applyAlignment="1" applyProtection="1">
      <alignment horizontal="left" vertical="center"/>
    </xf>
    <xf numFmtId="0" fontId="36" fillId="3" borderId="5" xfId="0" applyFont="1" applyFill="1" applyBorder="1" applyAlignment="1" applyProtection="1">
      <alignment horizontal="left" vertical="center"/>
    </xf>
    <xf numFmtId="0" fontId="36" fillId="3" borderId="2" xfId="0" applyFont="1" applyFill="1" applyBorder="1" applyAlignment="1" applyProtection="1">
      <alignment horizontal="left"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31" fillId="6" borderId="4" xfId="0" applyFont="1" applyFill="1" applyBorder="1" applyAlignment="1">
      <alignment horizontal="center" vertical="center"/>
    </xf>
    <xf numFmtId="0" fontId="31" fillId="6" borderId="5" xfId="0" applyFont="1" applyFill="1" applyBorder="1" applyAlignment="1">
      <alignment horizontal="center" vertical="center"/>
    </xf>
    <xf numFmtId="0" fontId="31" fillId="6" borderId="2" xfId="0" applyFont="1" applyFill="1" applyBorder="1" applyAlignment="1">
      <alignment horizontal="center" vertical="center"/>
    </xf>
    <xf numFmtId="0" fontId="56" fillId="0" borderId="4" xfId="0" applyFont="1" applyBorder="1" applyAlignment="1">
      <alignment horizontal="left" vertical="center" wrapText="1"/>
    </xf>
    <xf numFmtId="0" fontId="56" fillId="0" borderId="5" xfId="0" applyFont="1" applyBorder="1" applyAlignment="1">
      <alignment horizontal="left" vertical="center" wrapText="1"/>
    </xf>
    <xf numFmtId="0" fontId="56" fillId="0" borderId="2" xfId="0" applyFont="1" applyBorder="1" applyAlignment="1">
      <alignment horizontal="left" vertical="center" wrapText="1"/>
    </xf>
    <xf numFmtId="0" fontId="56" fillId="0" borderId="4"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2" xfId="0" applyFont="1" applyBorder="1" applyAlignment="1">
      <alignment horizontal="center" vertical="center" wrapText="1"/>
    </xf>
    <xf numFmtId="0" fontId="59" fillId="0" borderId="0" xfId="0" applyFont="1" applyAlignment="1">
      <alignment horizontal="center"/>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8" fillId="0" borderId="4" xfId="0" applyFont="1" applyBorder="1" applyAlignment="1" applyProtection="1">
      <alignment horizontal="left" vertical="center"/>
      <protection locked="0"/>
    </xf>
    <xf numFmtId="0" fontId="38" fillId="0" borderId="5" xfId="0" applyFont="1" applyBorder="1" applyAlignment="1" applyProtection="1">
      <alignment horizontal="left" vertical="center"/>
      <protection locked="0"/>
    </xf>
    <xf numFmtId="0" fontId="38" fillId="0" borderId="2" xfId="0" applyFont="1" applyBorder="1" applyAlignment="1" applyProtection="1">
      <alignment horizontal="left" vertical="center"/>
      <protection locked="0"/>
    </xf>
    <xf numFmtId="0" fontId="47" fillId="9" borderId="1" xfId="0" applyFont="1" applyFill="1" applyBorder="1" applyAlignment="1" applyProtection="1">
      <alignment horizontal="center"/>
      <protection locked="0"/>
    </xf>
    <xf numFmtId="0" fontId="38" fillId="9" borderId="5" xfId="0" applyFont="1" applyFill="1" applyBorder="1" applyAlignment="1" applyProtection="1">
      <alignment horizontal="lef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5" fillId="0" borderId="5" xfId="0" applyFont="1" applyBorder="1" applyAlignment="1" applyProtection="1">
      <alignment horizontal="center" vertical="center"/>
    </xf>
    <xf numFmtId="0" fontId="25" fillId="0" borderId="2"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2" xfId="0" applyFont="1" applyBorder="1" applyAlignment="1" applyProtection="1">
      <alignment horizontal="center" vertical="center"/>
    </xf>
    <xf numFmtId="0" fontId="25" fillId="0" borderId="1" xfId="0" applyFont="1" applyBorder="1" applyAlignment="1" applyProtection="1">
      <alignment horizontal="center"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2" xfId="0" applyFont="1" applyFill="1" applyBorder="1" applyAlignment="1">
      <alignment horizontal="center" vertical="center"/>
    </xf>
    <xf numFmtId="0" fontId="1" fillId="0" borderId="1" xfId="0" applyFont="1" applyBorder="1" applyAlignment="1" applyProtection="1">
      <alignment horizontal="left" vertical="center"/>
    </xf>
    <xf numFmtId="0" fontId="1" fillId="0" borderId="0" xfId="0" applyFont="1" applyBorder="1" applyAlignment="1" applyProtection="1">
      <alignment horizontal="center" vertical="center"/>
      <protection locked="0"/>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xf>
    <xf numFmtId="0" fontId="27" fillId="0" borderId="0" xfId="0" applyFont="1" applyBorder="1" applyAlignment="1" applyProtection="1">
      <alignment horizontal="center"/>
      <protection locked="0"/>
    </xf>
    <xf numFmtId="0" fontId="1" fillId="0" borderId="1" xfId="0" applyFont="1" applyFill="1" applyBorder="1" applyAlignment="1" applyProtection="1">
      <alignment horizontal="left" vertical="center"/>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26" fillId="0" borderId="0" xfId="0" applyFont="1" applyAlignment="1">
      <alignment horizontal="center"/>
    </xf>
    <xf numFmtId="0" fontId="3" fillId="0" borderId="1" xfId="0" applyFont="1" applyBorder="1" applyAlignment="1" applyProtection="1">
      <alignment horizontal="center" vertical="center"/>
    </xf>
    <xf numFmtId="0" fontId="20" fillId="2" borderId="4" xfId="0" applyFont="1" applyFill="1" applyBorder="1" applyAlignment="1" applyProtection="1">
      <alignment horizontal="center" vertical="center"/>
    </xf>
    <xf numFmtId="0" fontId="20" fillId="2" borderId="2" xfId="0" applyFont="1" applyFill="1" applyBorder="1" applyAlignment="1" applyProtection="1">
      <alignment horizontal="center" vertical="center"/>
    </xf>
    <xf numFmtId="0" fontId="20" fillId="2" borderId="0" xfId="0" applyFont="1" applyFill="1" applyAlignment="1" applyProtection="1">
      <alignment horizontal="center" vertical="center"/>
    </xf>
    <xf numFmtId="0" fontId="20" fillId="2" borderId="7" xfId="0" applyFont="1" applyFill="1" applyBorder="1" applyAlignment="1" applyProtection="1">
      <alignment horizontal="center" vertical="center"/>
    </xf>
    <xf numFmtId="0" fontId="2" fillId="16" borderId="1" xfId="0" applyFont="1" applyFill="1" applyBorder="1" applyAlignment="1" applyProtection="1">
      <alignment horizontal="center" vertical="center"/>
    </xf>
    <xf numFmtId="0" fontId="1" fillId="0" borderId="1" xfId="0" applyFont="1" applyBorder="1" applyAlignment="1" applyProtection="1">
      <alignment horizontal="left" vertical="center" wrapText="1"/>
    </xf>
    <xf numFmtId="0" fontId="0" fillId="0" borderId="1" xfId="0" applyBorder="1" applyAlignment="1" applyProtection="1">
      <alignment horizontal="center" vertical="center"/>
    </xf>
    <xf numFmtId="0" fontId="16" fillId="6" borderId="9" xfId="0" applyFont="1" applyFill="1" applyBorder="1" applyAlignment="1">
      <alignment horizontal="center" vertical="center"/>
    </xf>
  </cellXfs>
  <cellStyles count="5">
    <cellStyle name="Good" xfId="3" builtinId="26"/>
    <cellStyle name="Good 2" xfId="1" xr:uid="{00000000-0005-0000-0000-000001000000}"/>
    <cellStyle name="Neutral" xfId="4" builtinId="28"/>
    <cellStyle name="Neutral 2" xfId="2" xr:uid="{00000000-0005-0000-0000-000003000000}"/>
    <cellStyle name="Normal" xfId="0" builtinId="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105833</xdr:colOff>
      <xdr:row>3</xdr:row>
      <xdr:rowOff>105834</xdr:rowOff>
    </xdr:from>
    <xdr:to>
      <xdr:col>3</xdr:col>
      <xdr:colOff>24549</xdr:colOff>
      <xdr:row>6</xdr:row>
      <xdr:rowOff>42333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33500" y="677334"/>
          <a:ext cx="1929549" cy="560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742043</xdr:colOff>
      <xdr:row>6</xdr:row>
      <xdr:rowOff>19050</xdr:rowOff>
    </xdr:to>
    <xdr:pic>
      <xdr:nvPicPr>
        <xdr:cNvPr id="3" name="Picture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774" t="37916" r="13705" b="15066"/>
        <a:stretch/>
      </xdr:blipFill>
      <xdr:spPr bwMode="auto">
        <a:xfrm>
          <a:off x="0" y="571500"/>
          <a:ext cx="2561318" cy="5905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8"/>
  <sheetViews>
    <sheetView showGridLines="0" tabSelected="1" topLeftCell="A2" zoomScale="90" zoomScaleNormal="90" workbookViewId="0">
      <selection activeCell="F82" sqref="F82"/>
    </sheetView>
  </sheetViews>
  <sheetFormatPr defaultRowHeight="15" x14ac:dyDescent="0.25"/>
  <cols>
    <col min="3" max="3" width="30.140625" customWidth="1"/>
    <col min="4" max="4" width="61" customWidth="1"/>
    <col min="5" max="5" width="32.28515625" customWidth="1"/>
    <col min="6" max="6" width="61.5703125" customWidth="1"/>
    <col min="7" max="7" width="54.28515625" customWidth="1"/>
    <col min="10" max="10" width="79.28515625" customWidth="1"/>
  </cols>
  <sheetData>
    <row r="1" spans="3:11" x14ac:dyDescent="0.25">
      <c r="C1" s="211"/>
    </row>
    <row r="2" spans="3:11" x14ac:dyDescent="0.25">
      <c r="C2" s="1"/>
      <c r="D2" s="2"/>
    </row>
    <row r="3" spans="3:11" x14ac:dyDescent="0.25">
      <c r="C3" s="154"/>
      <c r="D3" s="2"/>
    </row>
    <row r="4" spans="3:11" x14ac:dyDescent="0.25">
      <c r="C4" s="1"/>
      <c r="D4" s="2"/>
    </row>
    <row r="5" spans="3:11" ht="18.75" x14ac:dyDescent="0.3">
      <c r="C5" s="1"/>
      <c r="D5" s="336" t="s">
        <v>1534</v>
      </c>
      <c r="E5" s="336"/>
      <c r="F5" s="336"/>
    </row>
    <row r="6" spans="3:11" x14ac:dyDescent="0.25">
      <c r="C6" s="2"/>
      <c r="D6" s="2"/>
    </row>
    <row r="7" spans="3:11" ht="23.45" customHeight="1" x14ac:dyDescent="0.25">
      <c r="C7" s="275" t="s">
        <v>1536</v>
      </c>
      <c r="D7" s="275"/>
      <c r="E7" s="275"/>
      <c r="F7" s="275"/>
      <c r="G7" s="275"/>
      <c r="H7" s="4"/>
      <c r="I7" s="4"/>
      <c r="J7" s="4"/>
      <c r="K7" s="4"/>
    </row>
    <row r="8" spans="3:11" ht="15.6" customHeight="1" x14ac:dyDescent="0.25">
      <c r="C8" s="17"/>
      <c r="D8" s="17"/>
      <c r="E8" s="4"/>
      <c r="F8" s="4"/>
      <c r="G8" s="4"/>
      <c r="H8" s="4"/>
      <c r="I8" s="4"/>
      <c r="J8" s="4"/>
      <c r="K8" s="4"/>
    </row>
    <row r="9" spans="3:11" ht="56.45" customHeight="1" x14ac:dyDescent="0.25">
      <c r="C9" s="283" t="s">
        <v>1474</v>
      </c>
      <c r="D9" s="283"/>
      <c r="E9" s="283"/>
      <c r="F9" s="283"/>
      <c r="G9" s="283"/>
      <c r="H9" s="4"/>
      <c r="I9" s="4"/>
      <c r="J9" s="4"/>
      <c r="K9" s="4"/>
    </row>
    <row r="10" spans="3:11" ht="21.6" customHeight="1" x14ac:dyDescent="0.25">
      <c r="C10" s="239" t="s">
        <v>122</v>
      </c>
      <c r="D10" s="239"/>
      <c r="E10" s="239"/>
      <c r="F10" s="239"/>
      <c r="G10" s="239"/>
    </row>
    <row r="11" spans="3:11" ht="24.6" customHeight="1" x14ac:dyDescent="0.25">
      <c r="C11" s="317" t="s">
        <v>47</v>
      </c>
      <c r="D11" s="317"/>
      <c r="E11" s="317"/>
      <c r="F11" s="317"/>
      <c r="G11" s="317"/>
    </row>
    <row r="12" spans="3:11" ht="23.45" customHeight="1" x14ac:dyDescent="0.25">
      <c r="C12" s="225" t="s">
        <v>38</v>
      </c>
      <c r="D12" s="225"/>
      <c r="E12" s="318"/>
      <c r="F12" s="318"/>
      <c r="G12" s="318"/>
    </row>
    <row r="13" spans="3:11" ht="20.45" customHeight="1" x14ac:dyDescent="0.25">
      <c r="C13" s="225" t="s">
        <v>37</v>
      </c>
      <c r="D13" s="225"/>
      <c r="E13" s="242"/>
      <c r="F13" s="242"/>
      <c r="G13" s="242"/>
    </row>
    <row r="14" spans="3:11" ht="21" customHeight="1" x14ac:dyDescent="0.25">
      <c r="C14" s="225" t="s">
        <v>39</v>
      </c>
      <c r="D14" s="225"/>
      <c r="E14" s="242"/>
      <c r="F14" s="242"/>
      <c r="G14" s="242"/>
    </row>
    <row r="15" spans="3:11" ht="23.45" customHeight="1" x14ac:dyDescent="0.25">
      <c r="C15" s="225" t="s">
        <v>40</v>
      </c>
      <c r="D15" s="225"/>
      <c r="E15" s="242"/>
      <c r="F15" s="242"/>
      <c r="G15" s="242"/>
    </row>
    <row r="16" spans="3:11" ht="24" customHeight="1" x14ac:dyDescent="0.25">
      <c r="C16" s="279" t="s">
        <v>1528</v>
      </c>
      <c r="D16" s="279"/>
      <c r="E16" s="319"/>
      <c r="F16" s="319"/>
      <c r="G16" s="319"/>
    </row>
    <row r="17" spans="3:7" ht="19.149999999999999" customHeight="1" x14ac:dyDescent="0.25">
      <c r="C17" s="320" t="s">
        <v>46</v>
      </c>
      <c r="D17" s="320"/>
      <c r="E17" s="319"/>
      <c r="F17" s="319"/>
      <c r="G17" s="319"/>
    </row>
    <row r="18" spans="3:7" ht="18" customHeight="1" x14ac:dyDescent="0.25">
      <c r="C18" s="320" t="s">
        <v>43</v>
      </c>
      <c r="D18" s="320"/>
      <c r="E18" s="319"/>
      <c r="F18" s="319"/>
      <c r="G18" s="319"/>
    </row>
    <row r="19" spans="3:7" ht="22.15" customHeight="1" x14ac:dyDescent="0.25">
      <c r="C19" s="320" t="s">
        <v>42</v>
      </c>
      <c r="D19" s="320"/>
      <c r="E19" s="319"/>
      <c r="F19" s="319"/>
      <c r="G19" s="319"/>
    </row>
    <row r="20" spans="3:7" ht="20.45" customHeight="1" x14ac:dyDescent="0.25">
      <c r="C20" s="225" t="s">
        <v>45</v>
      </c>
      <c r="D20" s="225"/>
      <c r="E20" s="242"/>
      <c r="F20" s="242"/>
      <c r="G20" s="242"/>
    </row>
    <row r="21" spans="3:7" ht="19.149999999999999" customHeight="1" x14ac:dyDescent="0.25">
      <c r="C21" s="225" t="s">
        <v>44</v>
      </c>
      <c r="D21" s="225"/>
      <c r="E21" s="242"/>
      <c r="F21" s="242"/>
      <c r="G21" s="242"/>
    </row>
    <row r="22" spans="3:7" ht="33" customHeight="1" x14ac:dyDescent="0.25">
      <c r="C22" s="284" t="s">
        <v>35</v>
      </c>
      <c r="D22" s="284"/>
      <c r="E22" s="219"/>
      <c r="F22" s="219"/>
      <c r="G22" s="219"/>
    </row>
    <row r="23" spans="3:7" ht="28.15" customHeight="1" x14ac:dyDescent="0.25">
      <c r="C23" s="325" t="s">
        <v>36</v>
      </c>
      <c r="D23" s="326"/>
      <c r="E23" s="326"/>
      <c r="F23" s="326"/>
      <c r="G23" s="326"/>
    </row>
    <row r="24" spans="3:7" ht="36" customHeight="1" x14ac:dyDescent="0.25">
      <c r="C24" s="321" t="s">
        <v>1527</v>
      </c>
      <c r="D24" s="321"/>
      <c r="E24" s="321"/>
      <c r="F24" s="321"/>
      <c r="G24" s="321"/>
    </row>
    <row r="25" spans="3:7" ht="50.45" customHeight="1" x14ac:dyDescent="0.25">
      <c r="C25" s="90" t="s">
        <v>1025</v>
      </c>
      <c r="D25" s="327" t="s">
        <v>1024</v>
      </c>
      <c r="E25" s="328"/>
      <c r="F25" s="329"/>
      <c r="G25" s="90" t="s">
        <v>1026</v>
      </c>
    </row>
    <row r="26" spans="3:7" ht="27.6" customHeight="1" x14ac:dyDescent="0.25">
      <c r="C26" s="156"/>
      <c r="D26" s="322" t="e">
        <f>VLOOKUP(C26,Sheet1!A:B,2,0)</f>
        <v>#N/A</v>
      </c>
      <c r="E26" s="323"/>
      <c r="F26" s="324"/>
      <c r="G26" s="157" t="e">
        <f>VLOOKUP('HSE Kvalifikacioni Upitnik'!C26,Sheet6!A:B,2,0)</f>
        <v>#N/A</v>
      </c>
    </row>
    <row r="27" spans="3:7" ht="31.15" customHeight="1" x14ac:dyDescent="0.25">
      <c r="C27" s="156"/>
      <c r="D27" s="322" t="e">
        <f>VLOOKUP(C27,Sheet1!A:B,2,0)</f>
        <v>#N/A</v>
      </c>
      <c r="E27" s="323"/>
      <c r="F27" s="324"/>
      <c r="G27" s="157" t="e">
        <f>VLOOKUP('HSE Kvalifikacioni Upitnik'!C27,Sheet6!A:B,2,0)</f>
        <v>#N/A</v>
      </c>
    </row>
    <row r="28" spans="3:7" ht="33" customHeight="1" x14ac:dyDescent="0.25">
      <c r="C28" s="156"/>
      <c r="D28" s="322" t="e">
        <f>VLOOKUP(C28,Sheet1!A:B,2,0)</f>
        <v>#N/A</v>
      </c>
      <c r="E28" s="323"/>
      <c r="F28" s="324"/>
      <c r="G28" s="157" t="e">
        <f>VLOOKUP('HSE Kvalifikacioni Upitnik'!C28,Sheet6!A:B,2,0)</f>
        <v>#N/A</v>
      </c>
    </row>
    <row r="29" spans="3:7" ht="36" customHeight="1" x14ac:dyDescent="0.25">
      <c r="C29" s="156"/>
      <c r="D29" s="322" t="e">
        <f>VLOOKUP(C29,Sheet1!A:B,2,0)</f>
        <v>#N/A</v>
      </c>
      <c r="E29" s="323"/>
      <c r="F29" s="324"/>
      <c r="G29" s="157" t="e">
        <f>VLOOKUP('HSE Kvalifikacioni Upitnik'!C29,Sheet6!A:B,2,0)</f>
        <v>#N/A</v>
      </c>
    </row>
    <row r="30" spans="3:7" ht="36" customHeight="1" x14ac:dyDescent="0.25">
      <c r="C30" s="156"/>
      <c r="D30" s="322" t="e">
        <f>VLOOKUP(C30,Sheet1!A:B,2,0)</f>
        <v>#N/A</v>
      </c>
      <c r="E30" s="323"/>
      <c r="F30" s="324"/>
      <c r="G30" s="157" t="e">
        <f>VLOOKUP('HSE Kvalifikacioni Upitnik'!C30,Sheet6!A:B,2,0)</f>
        <v>#N/A</v>
      </c>
    </row>
    <row r="31" spans="3:7" ht="36" customHeight="1" x14ac:dyDescent="0.25">
      <c r="C31" s="156"/>
      <c r="D31" s="322" t="e">
        <f>VLOOKUP(C31,Sheet1!A:B,2,0)</f>
        <v>#N/A</v>
      </c>
      <c r="E31" s="323"/>
      <c r="F31" s="324"/>
      <c r="G31" s="157" t="e">
        <f>VLOOKUP('HSE Kvalifikacioni Upitnik'!C31,Sheet6!A:B,2,0)</f>
        <v>#N/A</v>
      </c>
    </row>
    <row r="32" spans="3:7" ht="36" customHeight="1" x14ac:dyDescent="0.25">
      <c r="C32" s="156"/>
      <c r="D32" s="322" t="e">
        <f>VLOOKUP(C32,Sheet1!A:B,2,0)</f>
        <v>#N/A</v>
      </c>
      <c r="E32" s="323"/>
      <c r="F32" s="324"/>
      <c r="G32" s="157" t="e">
        <f>VLOOKUP('HSE Kvalifikacioni Upitnik'!C32,Sheet6!A:B,2,0)</f>
        <v>#N/A</v>
      </c>
    </row>
    <row r="33" spans="3:7" ht="36" customHeight="1" x14ac:dyDescent="0.25">
      <c r="C33" s="156"/>
      <c r="D33" s="322" t="e">
        <f>VLOOKUP(C33,Sheet1!A:B,2,0)</f>
        <v>#N/A</v>
      </c>
      <c r="E33" s="323"/>
      <c r="F33" s="324"/>
      <c r="G33" s="157" t="e">
        <f>VLOOKUP('HSE Kvalifikacioni Upitnik'!C33,Sheet6!A:B,2,0)</f>
        <v>#N/A</v>
      </c>
    </row>
    <row r="34" spans="3:7" ht="36" customHeight="1" x14ac:dyDescent="0.25">
      <c r="C34" s="156"/>
      <c r="D34" s="322" t="e">
        <f>VLOOKUP(C34,Sheet1!A:B,2,0)</f>
        <v>#N/A</v>
      </c>
      <c r="E34" s="323"/>
      <c r="F34" s="324"/>
      <c r="G34" s="157" t="e">
        <f>VLOOKUP('HSE Kvalifikacioni Upitnik'!C34,Sheet6!A:B,2,0)</f>
        <v>#N/A</v>
      </c>
    </row>
    <row r="35" spans="3:7" ht="36" customHeight="1" x14ac:dyDescent="0.25">
      <c r="C35" s="156"/>
      <c r="D35" s="322" t="e">
        <f>VLOOKUP(C35,Sheet1!A:B,2,0)</f>
        <v>#N/A</v>
      </c>
      <c r="E35" s="323"/>
      <c r="F35" s="324"/>
      <c r="G35" s="157" t="e">
        <f>VLOOKUP('HSE Kvalifikacioni Upitnik'!C35,Sheet6!A:B,2,0)</f>
        <v>#N/A</v>
      </c>
    </row>
    <row r="36" spans="3:7" ht="42" customHeight="1" x14ac:dyDescent="0.25">
      <c r="C36" s="333" t="s">
        <v>1027</v>
      </c>
      <c r="D36" s="334"/>
      <c r="E36" s="334"/>
      <c r="F36" s="335"/>
      <c r="G36" s="210"/>
    </row>
    <row r="37" spans="3:7" ht="100.15" customHeight="1" x14ac:dyDescent="0.25">
      <c r="C37" s="330" t="s">
        <v>1533</v>
      </c>
      <c r="D37" s="331"/>
      <c r="E37" s="331"/>
      <c r="F37" s="331"/>
      <c r="G37" s="332"/>
    </row>
    <row r="38" spans="3:7" ht="22.9" customHeight="1" x14ac:dyDescent="0.25">
      <c r="C38" s="317" t="s">
        <v>48</v>
      </c>
      <c r="D38" s="317"/>
      <c r="E38" s="317"/>
      <c r="F38" s="317"/>
      <c r="G38" s="317"/>
    </row>
    <row r="39" spans="3:7" ht="29.45" customHeight="1" x14ac:dyDescent="0.25">
      <c r="C39" s="287" t="s">
        <v>49</v>
      </c>
      <c r="D39" s="287"/>
      <c r="E39" s="287"/>
      <c r="F39" s="285" t="s">
        <v>50</v>
      </c>
      <c r="G39" s="286"/>
    </row>
    <row r="40" spans="3:7" ht="16.899999999999999" customHeight="1" x14ac:dyDescent="0.25">
      <c r="C40" s="225" t="s">
        <v>51</v>
      </c>
      <c r="D40" s="225"/>
      <c r="E40" s="225"/>
      <c r="F40" s="224">
        <v>0</v>
      </c>
      <c r="G40" s="224"/>
    </row>
    <row r="41" spans="3:7" ht="18.600000000000001" customHeight="1" x14ac:dyDescent="0.25">
      <c r="C41" s="225" t="s">
        <v>52</v>
      </c>
      <c r="D41" s="225"/>
      <c r="E41" s="225"/>
      <c r="F41" s="224">
        <v>0</v>
      </c>
      <c r="G41" s="224"/>
    </row>
    <row r="42" spans="3:7" ht="16.899999999999999" customHeight="1" x14ac:dyDescent="0.25">
      <c r="C42" s="225" t="s">
        <v>53</v>
      </c>
      <c r="D42" s="225"/>
      <c r="E42" s="225"/>
      <c r="F42" s="224">
        <v>0</v>
      </c>
      <c r="G42" s="224"/>
    </row>
    <row r="43" spans="3:7" ht="21" customHeight="1" x14ac:dyDescent="0.25">
      <c r="C43" s="226" t="s">
        <v>54</v>
      </c>
      <c r="D43" s="226"/>
      <c r="E43" s="226"/>
      <c r="F43" s="223">
        <f>SUM(F40:G42)</f>
        <v>0</v>
      </c>
      <c r="G43" s="223"/>
    </row>
    <row r="44" spans="3:7" ht="19.149999999999999" customHeight="1" x14ac:dyDescent="0.25">
      <c r="C44" s="225" t="s">
        <v>55</v>
      </c>
      <c r="D44" s="225"/>
      <c r="E44" s="225"/>
      <c r="F44" s="219"/>
      <c r="G44" s="219"/>
    </row>
    <row r="45" spans="3:7" s="158" customFormat="1" ht="27.6" hidden="1" customHeight="1" x14ac:dyDescent="0.25">
      <c r="C45" s="234" t="s">
        <v>56</v>
      </c>
      <c r="D45" s="234"/>
      <c r="E45" s="234"/>
      <c r="F45" s="220"/>
      <c r="G45" s="220"/>
    </row>
    <row r="46" spans="3:7" s="158" customFormat="1" ht="24" hidden="1" customHeight="1" x14ac:dyDescent="0.25">
      <c r="C46" s="282" t="s">
        <v>57</v>
      </c>
      <c r="D46" s="282"/>
      <c r="E46" s="282"/>
      <c r="F46" s="220"/>
      <c r="G46" s="220"/>
    </row>
    <row r="47" spans="3:7" s="158" customFormat="1" ht="24" hidden="1" customHeight="1" x14ac:dyDescent="0.25">
      <c r="C47" s="282" t="s">
        <v>58</v>
      </c>
      <c r="D47" s="282"/>
      <c r="E47" s="282"/>
      <c r="F47" s="220"/>
      <c r="G47" s="220"/>
    </row>
    <row r="48" spans="3:7" ht="30" customHeight="1" x14ac:dyDescent="0.25">
      <c r="C48" s="317" t="s">
        <v>95</v>
      </c>
      <c r="D48" s="317"/>
      <c r="E48" s="317"/>
      <c r="F48" s="317"/>
      <c r="G48" s="317"/>
    </row>
    <row r="49" spans="2:7" ht="28.15" customHeight="1" x14ac:dyDescent="0.25">
      <c r="C49" s="321" t="s">
        <v>87</v>
      </c>
      <c r="D49" s="321"/>
      <c r="E49" s="321"/>
      <c r="F49" s="321" t="s">
        <v>88</v>
      </c>
      <c r="G49" s="321"/>
    </row>
    <row r="50" spans="2:7" ht="24" customHeight="1" x14ac:dyDescent="0.25">
      <c r="C50" s="225" t="s">
        <v>89</v>
      </c>
      <c r="D50" s="225"/>
      <c r="E50" s="225"/>
      <c r="F50" s="219"/>
      <c r="G50" s="219"/>
    </row>
    <row r="51" spans="2:7" ht="21.6" customHeight="1" x14ac:dyDescent="0.25">
      <c r="C51" s="225" t="s">
        <v>90</v>
      </c>
      <c r="D51" s="225"/>
      <c r="E51" s="225"/>
      <c r="F51" s="219"/>
      <c r="G51" s="219"/>
    </row>
    <row r="52" spans="2:7" ht="25.9" customHeight="1" x14ac:dyDescent="0.25">
      <c r="C52" s="225" t="s">
        <v>91</v>
      </c>
      <c r="D52" s="225"/>
      <c r="E52" s="225"/>
      <c r="F52" s="219"/>
      <c r="G52" s="219"/>
    </row>
    <row r="53" spans="2:7" s="158" customFormat="1" ht="25.5" hidden="1" customHeight="1" x14ac:dyDescent="0.25">
      <c r="C53" s="282" t="s">
        <v>92</v>
      </c>
      <c r="D53" s="282"/>
      <c r="E53" s="282"/>
      <c r="F53" s="220"/>
      <c r="G53" s="220"/>
    </row>
    <row r="54" spans="2:7" ht="25.9" customHeight="1" x14ac:dyDescent="0.25">
      <c r="C54" s="225" t="s">
        <v>93</v>
      </c>
      <c r="D54" s="225"/>
      <c r="E54" s="225"/>
      <c r="F54" s="305"/>
      <c r="G54" s="306"/>
    </row>
    <row r="55" spans="2:7" ht="26.45" customHeight="1" x14ac:dyDescent="0.25">
      <c r="C55" s="25"/>
      <c r="D55" s="25"/>
      <c r="E55" s="25"/>
      <c r="F55" s="19"/>
    </row>
    <row r="56" spans="2:7" ht="30" customHeight="1" x14ac:dyDescent="0.25">
      <c r="C56" s="277" t="s">
        <v>59</v>
      </c>
      <c r="D56" s="278"/>
      <c r="E56" s="20" t="s">
        <v>64</v>
      </c>
      <c r="F56" s="221" t="s">
        <v>1475</v>
      </c>
      <c r="G56" s="222"/>
    </row>
    <row r="57" spans="2:7" ht="29.45" customHeight="1" x14ac:dyDescent="0.25">
      <c r="C57" s="288" t="s">
        <v>60</v>
      </c>
      <c r="D57" s="288"/>
      <c r="E57" s="24" t="s">
        <v>61</v>
      </c>
      <c r="F57" s="230" t="s">
        <v>1476</v>
      </c>
      <c r="G57" s="231"/>
    </row>
    <row r="58" spans="2:7" ht="20.45" customHeight="1" x14ac:dyDescent="0.25">
      <c r="C58" s="289" t="s">
        <v>62</v>
      </c>
      <c r="D58" s="289"/>
      <c r="E58" s="24" t="s">
        <v>61</v>
      </c>
      <c r="F58" s="208" t="s">
        <v>1477</v>
      </c>
      <c r="G58" s="209" t="s">
        <v>1478</v>
      </c>
    </row>
    <row r="59" spans="2:7" ht="22.9" customHeight="1" x14ac:dyDescent="0.25">
      <c r="C59" s="237" t="s">
        <v>63</v>
      </c>
      <c r="D59" s="237"/>
      <c r="E59" s="24" t="s">
        <v>61</v>
      </c>
      <c r="F59" s="208" t="s">
        <v>1477</v>
      </c>
      <c r="G59" s="208" t="s">
        <v>1479</v>
      </c>
    </row>
    <row r="60" spans="2:7" ht="15" customHeight="1" x14ac:dyDescent="0.25">
      <c r="C60" s="19"/>
      <c r="D60" s="19"/>
      <c r="E60" s="18"/>
      <c r="F60" s="18"/>
    </row>
    <row r="61" spans="2:7" s="158" customFormat="1" ht="76.900000000000006" hidden="1" customHeight="1" x14ac:dyDescent="0.25">
      <c r="C61" s="276" t="s">
        <v>1480</v>
      </c>
      <c r="D61" s="276"/>
      <c r="E61" s="276"/>
      <c r="F61" s="276"/>
      <c r="G61" s="276"/>
    </row>
    <row r="62" spans="2:7" ht="48" customHeight="1" x14ac:dyDescent="0.25">
      <c r="B62" s="41"/>
      <c r="C62" s="71"/>
      <c r="D62" s="214" t="s">
        <v>155</v>
      </c>
      <c r="E62" s="214"/>
      <c r="F62" s="72"/>
      <c r="G62" s="69"/>
    </row>
    <row r="63" spans="2:7" ht="40.9" customHeight="1" x14ac:dyDescent="0.25">
      <c r="B63" s="7"/>
      <c r="C63" s="54" t="s">
        <v>94</v>
      </c>
      <c r="D63" s="215" t="s">
        <v>156</v>
      </c>
      <c r="E63" s="215"/>
      <c r="F63" s="67"/>
      <c r="G63" s="19"/>
    </row>
    <row r="64" spans="2:7" ht="13.9" customHeight="1" x14ac:dyDescent="0.25">
      <c r="B64" s="7"/>
      <c r="C64" s="54"/>
      <c r="D64" s="54"/>
      <c r="E64" s="70"/>
      <c r="F64" s="19"/>
      <c r="G64" s="19"/>
    </row>
    <row r="65" spans="1:7" ht="10.9" customHeight="1" x14ac:dyDescent="0.25">
      <c r="B65" s="7"/>
      <c r="C65" s="54"/>
      <c r="D65" s="54"/>
      <c r="E65" s="70"/>
      <c r="F65" s="19"/>
      <c r="G65" s="19"/>
    </row>
    <row r="66" spans="1:7" ht="7.9" customHeight="1" x14ac:dyDescent="0.25">
      <c r="D66" s="16"/>
      <c r="E66" s="15"/>
    </row>
    <row r="67" spans="1:7" ht="29.45" customHeight="1" x14ac:dyDescent="0.25">
      <c r="C67" s="303" t="s">
        <v>1537</v>
      </c>
      <c r="D67" s="304"/>
      <c r="E67" s="303" t="s">
        <v>27</v>
      </c>
      <c r="F67" s="304"/>
    </row>
    <row r="68" spans="1:7" ht="26.45" customHeight="1" x14ac:dyDescent="0.25">
      <c r="C68" s="232" t="s">
        <v>1481</v>
      </c>
      <c r="D68" s="233"/>
      <c r="E68" s="305">
        <v>0</v>
      </c>
      <c r="F68" s="306"/>
    </row>
    <row r="69" spans="1:7" ht="29.45" customHeight="1" x14ac:dyDescent="0.25">
      <c r="C69" s="232" t="s">
        <v>1482</v>
      </c>
      <c r="D69" s="233"/>
      <c r="E69" s="305">
        <v>0</v>
      </c>
      <c r="F69" s="306"/>
    </row>
    <row r="70" spans="1:7" ht="24" customHeight="1" x14ac:dyDescent="0.25">
      <c r="C70" s="232" t="s">
        <v>23</v>
      </c>
      <c r="D70" s="233"/>
      <c r="E70" s="219">
        <v>0</v>
      </c>
      <c r="F70" s="219"/>
    </row>
    <row r="71" spans="1:7" ht="26.45" customHeight="1" x14ac:dyDescent="0.25">
      <c r="C71" s="232" t="s">
        <v>1483</v>
      </c>
      <c r="D71" s="233"/>
      <c r="E71" s="219">
        <v>0</v>
      </c>
      <c r="F71" s="219"/>
    </row>
    <row r="72" spans="1:7" ht="24" customHeight="1" x14ac:dyDescent="0.25">
      <c r="A72" s="41"/>
      <c r="B72" s="41"/>
      <c r="C72" s="42"/>
      <c r="D72" s="42"/>
      <c r="E72" s="43"/>
      <c r="F72" s="43"/>
      <c r="G72" s="41"/>
    </row>
    <row r="73" spans="1:7" ht="31.15" customHeight="1" x14ac:dyDescent="0.25">
      <c r="C73" s="279" t="s">
        <v>34</v>
      </c>
      <c r="D73" s="279"/>
      <c r="E73" s="45">
        <v>0</v>
      </c>
      <c r="F73" s="44" t="s">
        <v>144</v>
      </c>
    </row>
    <row r="74" spans="1:7" ht="24" customHeight="1" x14ac:dyDescent="0.25">
      <c r="C74" s="279" t="s">
        <v>1034</v>
      </c>
      <c r="D74" s="279"/>
      <c r="E74" s="45">
        <v>0</v>
      </c>
      <c r="F74" s="79" t="e">
        <f>E73*100000/E74</f>
        <v>#DIV/0!</v>
      </c>
    </row>
    <row r="75" spans="1:7" ht="27" customHeight="1" x14ac:dyDescent="0.25">
      <c r="C75" s="298" t="s">
        <v>131</v>
      </c>
      <c r="D75" s="298"/>
      <c r="E75" s="302" t="e">
        <f>IF('HSE Kvalifikacioni Upitnik'!F74&lt;=1,Sheet4!K1,IF('HSE Kvalifikacioni Upitnik'!F74&lt;=2,Sheet4!K2,IF('HSE Kvalifikacioni Upitnik'!F74&gt;2,Sheet4!K3)))</f>
        <v>#DIV/0!</v>
      </c>
      <c r="F75" s="302"/>
    </row>
    <row r="76" spans="1:7" ht="16.149999999999999" customHeight="1" x14ac:dyDescent="0.25">
      <c r="C76" s="299"/>
      <c r="D76" s="300"/>
      <c r="E76" s="300"/>
      <c r="F76" s="300"/>
      <c r="G76" s="301"/>
    </row>
    <row r="77" spans="1:7" ht="20.45" customHeight="1" x14ac:dyDescent="0.25">
      <c r="C77" s="216" t="s">
        <v>120</v>
      </c>
      <c r="D77" s="217"/>
      <c r="E77" s="217"/>
      <c r="F77" s="218"/>
      <c r="G77" s="19"/>
    </row>
    <row r="78" spans="1:7" ht="31.9" customHeight="1" x14ac:dyDescent="0.25">
      <c r="C78" s="280" t="s">
        <v>0</v>
      </c>
      <c r="D78" s="280"/>
    </row>
    <row r="79" spans="1:7" ht="63.6" customHeight="1" x14ac:dyDescent="0.25">
      <c r="C79" s="235" t="s">
        <v>66</v>
      </c>
      <c r="D79" s="236"/>
      <c r="E79" s="236"/>
      <c r="F79" s="236"/>
      <c r="G79" s="99" t="s">
        <v>1028</v>
      </c>
    </row>
    <row r="80" spans="1:7" ht="21" customHeight="1" x14ac:dyDescent="0.25">
      <c r="C80" s="253" t="s">
        <v>96</v>
      </c>
      <c r="D80" s="281"/>
      <c r="E80" s="26" t="s">
        <v>1</v>
      </c>
      <c r="F80" s="277" t="s">
        <v>65</v>
      </c>
      <c r="G80" s="278"/>
    </row>
    <row r="81" spans="3:10" ht="85.15" customHeight="1" x14ac:dyDescent="0.25">
      <c r="C81" s="132" t="s">
        <v>2</v>
      </c>
      <c r="D81" s="27" t="s">
        <v>3</v>
      </c>
      <c r="E81" s="46" t="s">
        <v>20</v>
      </c>
      <c r="F81" s="27" t="s">
        <v>67</v>
      </c>
      <c r="G81" s="97"/>
    </row>
    <row r="82" spans="3:10" ht="93" customHeight="1" x14ac:dyDescent="0.25">
      <c r="C82" s="132" t="s">
        <v>4</v>
      </c>
      <c r="D82" s="27" t="s">
        <v>153</v>
      </c>
      <c r="E82" s="46" t="s">
        <v>20</v>
      </c>
      <c r="F82" s="107" t="s">
        <v>1530</v>
      </c>
      <c r="G82" s="97"/>
    </row>
    <row r="83" spans="3:10" ht="54" customHeight="1" x14ac:dyDescent="0.25">
      <c r="C83" s="132" t="s">
        <v>5</v>
      </c>
      <c r="D83" s="107" t="s">
        <v>1529</v>
      </c>
      <c r="E83" s="46" t="s">
        <v>20</v>
      </c>
      <c r="F83" s="27" t="s">
        <v>152</v>
      </c>
      <c r="G83" s="97"/>
    </row>
    <row r="84" spans="3:10" ht="33.6" customHeight="1" x14ac:dyDescent="0.25">
      <c r="C84" s="132" t="s">
        <v>6</v>
      </c>
      <c r="D84" s="27" t="s">
        <v>8</v>
      </c>
      <c r="E84" s="46" t="s">
        <v>20</v>
      </c>
      <c r="F84" s="107" t="s">
        <v>1036</v>
      </c>
      <c r="G84" s="106"/>
    </row>
    <row r="85" spans="3:10" ht="42" customHeight="1" x14ac:dyDescent="0.25">
      <c r="C85" s="132" t="s">
        <v>7</v>
      </c>
      <c r="D85" s="27" t="s">
        <v>9</v>
      </c>
      <c r="E85" s="46" t="s">
        <v>20</v>
      </c>
      <c r="F85" s="27" t="s">
        <v>1037</v>
      </c>
      <c r="G85" s="97"/>
    </row>
    <row r="86" spans="3:10" ht="26.45" customHeight="1" x14ac:dyDescent="0.25">
      <c r="C86" s="307" t="s">
        <v>123</v>
      </c>
      <c r="D86" s="308"/>
      <c r="E86" s="73" t="str">
        <f>IF(Sheet3!A1&lt;5,Sheet2!D4,IF(Sheet3!A1=5,Sheet2!D2))</f>
        <v>није квалификован</v>
      </c>
      <c r="F86" s="246" t="s">
        <v>124</v>
      </c>
      <c r="G86" s="246"/>
      <c r="H86" s="36"/>
    </row>
    <row r="87" spans="3:10" ht="63" customHeight="1" x14ac:dyDescent="0.25">
      <c r="C87" s="235" t="s">
        <v>143</v>
      </c>
      <c r="D87" s="236"/>
      <c r="E87" s="236"/>
      <c r="F87" s="236"/>
      <c r="G87" s="91" t="s">
        <v>1028</v>
      </c>
      <c r="H87" s="36"/>
    </row>
    <row r="88" spans="3:10" ht="21.6" customHeight="1" x14ac:dyDescent="0.25">
      <c r="C88" s="253" t="s">
        <v>96</v>
      </c>
      <c r="D88" s="281"/>
      <c r="E88" s="26" t="s">
        <v>1</v>
      </c>
      <c r="F88" s="243" t="s">
        <v>65</v>
      </c>
      <c r="G88" s="243"/>
      <c r="H88" s="36"/>
      <c r="I88" s="36"/>
      <c r="J88" s="36">
        <f>SUM(H93:H95)</f>
        <v>0</v>
      </c>
    </row>
    <row r="89" spans="3:10" ht="36" customHeight="1" x14ac:dyDescent="0.25">
      <c r="C89" s="133">
        <v>6</v>
      </c>
      <c r="D89" s="35" t="s">
        <v>69</v>
      </c>
      <c r="E89" s="47" t="s">
        <v>20</v>
      </c>
      <c r="F89" s="27" t="s">
        <v>75</v>
      </c>
      <c r="G89" s="27"/>
      <c r="H89" s="36">
        <f>IF('HSE Kvalifikacioni Upitnik'!E89="Да",6.25,0)</f>
        <v>0</v>
      </c>
      <c r="I89" s="36"/>
      <c r="J89" s="36">
        <f>SUM(H89:H92)</f>
        <v>0</v>
      </c>
    </row>
    <row r="90" spans="3:10" ht="43.15" customHeight="1" x14ac:dyDescent="0.25">
      <c r="C90" s="133">
        <v>7</v>
      </c>
      <c r="D90" s="35" t="s">
        <v>1485</v>
      </c>
      <c r="E90" s="47" t="s">
        <v>20</v>
      </c>
      <c r="F90" s="27" t="s">
        <v>1484</v>
      </c>
      <c r="G90" s="27"/>
      <c r="H90" s="36">
        <f>IF('HSE Kvalifikacioni Upitnik'!E90="Да",6.25,0)</f>
        <v>0</v>
      </c>
      <c r="I90" s="36"/>
      <c r="J90" s="36"/>
    </row>
    <row r="91" spans="3:10" ht="40.15" customHeight="1" x14ac:dyDescent="0.25">
      <c r="C91" s="133">
        <v>8</v>
      </c>
      <c r="D91" s="35" t="s">
        <v>11</v>
      </c>
      <c r="E91" s="47" t="s">
        <v>20</v>
      </c>
      <c r="F91" s="27" t="s">
        <v>78</v>
      </c>
      <c r="G91" s="27"/>
      <c r="H91" s="36">
        <f>IF('HSE Kvalifikacioni Upitnik'!E91="Да",6.25,0)</f>
        <v>0</v>
      </c>
      <c r="I91" s="36"/>
      <c r="J91" s="36"/>
    </row>
    <row r="92" spans="3:10" ht="52.15" customHeight="1" x14ac:dyDescent="0.25">
      <c r="C92" s="133">
        <v>9</v>
      </c>
      <c r="D92" s="35" t="s">
        <v>12</v>
      </c>
      <c r="E92" s="47" t="s">
        <v>20</v>
      </c>
      <c r="F92" s="27" t="s">
        <v>1038</v>
      </c>
      <c r="G92" s="27"/>
      <c r="H92" s="36">
        <f>IF('HSE Kvalifikacioni Upitnik'!E92="Да",6.25,0)</f>
        <v>0</v>
      </c>
      <c r="I92" s="36"/>
      <c r="J92" s="36"/>
    </row>
    <row r="93" spans="3:10" ht="32.450000000000003" customHeight="1" x14ac:dyDescent="0.25">
      <c r="C93" s="133">
        <v>10</v>
      </c>
      <c r="D93" s="33" t="s">
        <v>1039</v>
      </c>
      <c r="E93" s="48" t="s">
        <v>20</v>
      </c>
      <c r="F93" s="27" t="s">
        <v>1040</v>
      </c>
      <c r="G93" s="27"/>
      <c r="H93" s="36">
        <f>IF('HSE Kvalifikacioni Upitnik'!E93="Да",8.33,0)</f>
        <v>0</v>
      </c>
      <c r="I93" s="36"/>
      <c r="J93" s="36"/>
    </row>
    <row r="94" spans="3:10" ht="34.9" customHeight="1" x14ac:dyDescent="0.25">
      <c r="C94" s="133">
        <v>11</v>
      </c>
      <c r="D94" s="33" t="s">
        <v>10</v>
      </c>
      <c r="E94" s="48" t="s">
        <v>20</v>
      </c>
      <c r="F94" s="27" t="s">
        <v>77</v>
      </c>
      <c r="G94" s="27"/>
      <c r="H94" s="36">
        <f>IF('HSE Kvalifikacioni Upitnik'!E94="Да",8.33,0)</f>
        <v>0</v>
      </c>
      <c r="I94" s="36"/>
      <c r="J94" s="36"/>
    </row>
    <row r="95" spans="3:10" ht="48" x14ac:dyDescent="0.25">
      <c r="C95" s="133">
        <v>12</v>
      </c>
      <c r="D95" s="33" t="s">
        <v>13</v>
      </c>
      <c r="E95" s="48" t="s">
        <v>20</v>
      </c>
      <c r="F95" s="107" t="s">
        <v>1041</v>
      </c>
      <c r="G95" s="108"/>
      <c r="H95" s="36">
        <f>IF('HSE Kvalifikacioni Upitnik'!E95="Да",8.33,0)</f>
        <v>0</v>
      </c>
      <c r="I95" s="36"/>
      <c r="J95" s="36"/>
    </row>
    <row r="96" spans="3:10" ht="33.6" customHeight="1" x14ac:dyDescent="0.25">
      <c r="C96" s="133">
        <v>13</v>
      </c>
      <c r="D96" s="27" t="s">
        <v>68</v>
      </c>
      <c r="E96" s="46" t="s">
        <v>20</v>
      </c>
      <c r="F96" s="27" t="s">
        <v>76</v>
      </c>
      <c r="G96" s="98"/>
      <c r="H96" s="36">
        <f>IF('HSE Kvalifikacioni Upitnik'!E96="Да",5,0)</f>
        <v>0</v>
      </c>
      <c r="I96" s="36"/>
      <c r="J96" s="36"/>
    </row>
    <row r="97" spans="3:10" ht="33" customHeight="1" x14ac:dyDescent="0.25">
      <c r="C97" s="133">
        <v>14</v>
      </c>
      <c r="D97" s="27" t="s">
        <v>72</v>
      </c>
      <c r="E97" s="46" t="s">
        <v>20</v>
      </c>
      <c r="F97" s="27" t="s">
        <v>81</v>
      </c>
      <c r="G97" s="98"/>
      <c r="H97" s="36">
        <f>IF('HSE Kvalifikacioni Upitnik'!E97="Да",5,0)</f>
        <v>0</v>
      </c>
      <c r="I97" s="36"/>
      <c r="J97" s="38" t="s">
        <v>141</v>
      </c>
    </row>
    <row r="98" spans="3:10" ht="45" customHeight="1" x14ac:dyDescent="0.25">
      <c r="C98" s="133">
        <v>15</v>
      </c>
      <c r="D98" s="27" t="s">
        <v>70</v>
      </c>
      <c r="E98" s="46" t="s">
        <v>20</v>
      </c>
      <c r="F98" s="27" t="s">
        <v>79</v>
      </c>
      <c r="G98" s="98"/>
      <c r="H98" s="36">
        <f>IF('HSE Kvalifikacioni Upitnik'!E98="Да",5,0)</f>
        <v>0</v>
      </c>
      <c r="I98" s="36"/>
      <c r="J98" s="38" t="s">
        <v>140</v>
      </c>
    </row>
    <row r="99" spans="3:10" ht="40.9" customHeight="1" x14ac:dyDescent="0.25">
      <c r="C99" s="133">
        <v>16</v>
      </c>
      <c r="D99" s="27" t="s">
        <v>71</v>
      </c>
      <c r="E99" s="46" t="s">
        <v>20</v>
      </c>
      <c r="F99" s="27" t="s">
        <v>80</v>
      </c>
      <c r="G99" s="98"/>
      <c r="H99" s="36">
        <f>IF('HSE Kvalifikacioni Upitnik'!E99="Да",5,0)</f>
        <v>0</v>
      </c>
      <c r="I99" s="36"/>
      <c r="J99" s="36"/>
    </row>
    <row r="100" spans="3:10" ht="46.9" customHeight="1" x14ac:dyDescent="0.25">
      <c r="C100" s="133">
        <v>17</v>
      </c>
      <c r="D100" s="107" t="s">
        <v>1531</v>
      </c>
      <c r="E100" s="46" t="s">
        <v>20</v>
      </c>
      <c r="F100" s="27" t="s">
        <v>1532</v>
      </c>
      <c r="G100" s="98"/>
      <c r="H100" s="36">
        <f>IF('HSE Kvalifikacioni Upitnik'!E100="Да",5,0)</f>
        <v>0</v>
      </c>
      <c r="I100" s="36"/>
      <c r="J100" s="36"/>
    </row>
    <row r="101" spans="3:10" ht="33" customHeight="1" x14ac:dyDescent="0.25">
      <c r="C101" s="133">
        <v>18</v>
      </c>
      <c r="D101" s="27" t="s">
        <v>73</v>
      </c>
      <c r="E101" s="46" t="s">
        <v>20</v>
      </c>
      <c r="F101" s="27" t="s">
        <v>82</v>
      </c>
      <c r="G101" s="98"/>
      <c r="H101" s="36">
        <f>IF('HSE Kvalifikacioni Upitnik'!E101="Да",5,0)</f>
        <v>0</v>
      </c>
      <c r="I101" s="36"/>
      <c r="J101" s="36"/>
    </row>
    <row r="102" spans="3:10" ht="39.6" customHeight="1" x14ac:dyDescent="0.25">
      <c r="C102" s="133">
        <v>19</v>
      </c>
      <c r="D102" s="34" t="s">
        <v>74</v>
      </c>
      <c r="E102" s="49" t="s">
        <v>20</v>
      </c>
      <c r="F102" s="27" t="s">
        <v>83</v>
      </c>
      <c r="G102" s="27"/>
      <c r="H102" s="36">
        <f>IF('HSE Kvalifikacioni Upitnik'!E102="Да",5,0)</f>
        <v>0</v>
      </c>
      <c r="I102" s="36"/>
      <c r="J102" s="36"/>
    </row>
    <row r="103" spans="3:10" ht="39.6" customHeight="1" x14ac:dyDescent="0.25">
      <c r="C103" s="133">
        <v>20</v>
      </c>
      <c r="D103" s="34" t="s">
        <v>14</v>
      </c>
      <c r="E103" s="50" t="s">
        <v>20</v>
      </c>
      <c r="F103" s="27" t="s">
        <v>84</v>
      </c>
      <c r="G103" s="27"/>
      <c r="H103" s="36">
        <f>IF('HSE Kvalifikacioni Upitnik'!E103="Да",5,0)</f>
        <v>0</v>
      </c>
      <c r="I103" s="36"/>
      <c r="J103" s="36"/>
    </row>
    <row r="104" spans="3:10" ht="39.6" customHeight="1" x14ac:dyDescent="0.25">
      <c r="C104" s="133">
        <v>21</v>
      </c>
      <c r="D104" s="34" t="s">
        <v>15</v>
      </c>
      <c r="E104" s="50" t="s">
        <v>20</v>
      </c>
      <c r="F104" s="27" t="s">
        <v>1042</v>
      </c>
      <c r="G104" s="27"/>
      <c r="H104" s="36">
        <f>IF('HSE Kvalifikacioni Upitnik'!E104="Да",5,0)</f>
        <v>0</v>
      </c>
      <c r="I104" s="36"/>
      <c r="J104" s="36"/>
    </row>
    <row r="105" spans="3:10" ht="39.6" customHeight="1" x14ac:dyDescent="0.25">
      <c r="C105" s="133">
        <v>22</v>
      </c>
      <c r="D105" s="34" t="s">
        <v>16</v>
      </c>
      <c r="E105" s="50" t="s">
        <v>20</v>
      </c>
      <c r="F105" s="27" t="s">
        <v>85</v>
      </c>
      <c r="G105" s="27"/>
      <c r="H105" s="36">
        <f>IF('HSE Kvalifikacioni Upitnik'!E105="Да",5,0)</f>
        <v>0</v>
      </c>
      <c r="I105" s="36"/>
      <c r="J105" s="36"/>
    </row>
    <row r="106" spans="3:10" ht="45" customHeight="1" x14ac:dyDescent="0.25">
      <c r="C106" s="133">
        <v>23</v>
      </c>
      <c r="D106" s="34" t="s">
        <v>17</v>
      </c>
      <c r="E106" s="50" t="s">
        <v>20</v>
      </c>
      <c r="F106" s="27" t="s">
        <v>86</v>
      </c>
      <c r="G106" s="27"/>
      <c r="H106" s="36">
        <f>IF('HSE Kvalifikacioni Upitnik'!E106="Да",5,0)</f>
        <v>0</v>
      </c>
      <c r="I106" s="36"/>
      <c r="J106" s="36"/>
    </row>
    <row r="107" spans="3:10" s="61" customFormat="1" ht="42" hidden="1" customHeight="1" x14ac:dyDescent="0.25">
      <c r="C107" s="58" t="s">
        <v>135</v>
      </c>
      <c r="D107" s="59" t="str">
        <f>IF(AND(J89&lt;25,J88&lt;=24.99),Sheet5!B1,J97)</f>
        <v>Извођач је квалификован за низак ризик</v>
      </c>
      <c r="E107" s="255" t="e">
        <f>SUM(H89:H106)+E86</f>
        <v>#VALUE!</v>
      </c>
      <c r="F107" s="258"/>
      <c r="G107" s="259"/>
      <c r="H107" s="60"/>
      <c r="I107" s="60"/>
      <c r="J107" s="60"/>
    </row>
    <row r="108" spans="3:10" s="61" customFormat="1" ht="62.45" hidden="1" customHeight="1" x14ac:dyDescent="0.25">
      <c r="C108" s="62" t="s">
        <v>136</v>
      </c>
      <c r="D108" s="59" t="str">
        <f>IF(AND(J89=25,J88&lt;24.99),Sheet5!B2,J98)</f>
        <v>Уколико је извођач квалификован за висок ниво ризика аутоматски је квалификован за активности умереног и ниског ризика.</v>
      </c>
      <c r="E108" s="256"/>
      <c r="F108" s="260"/>
      <c r="G108" s="261"/>
      <c r="H108" s="60"/>
      <c r="I108" s="60"/>
      <c r="J108" s="60"/>
    </row>
    <row r="109" spans="3:10" s="61" customFormat="1" ht="75.599999999999994" hidden="1" customHeight="1" x14ac:dyDescent="0.25">
      <c r="C109" s="63" t="s">
        <v>137</v>
      </c>
      <c r="D109" s="59" t="str">
        <f>IF(AND(J89=25,J88=24.99),Sheet5!B3,J97)</f>
        <v>Уколико је извођач квалификован за умерен ниво ризика аутоматски је квалификован за активности ниског ризика.</v>
      </c>
      <c r="E109" s="257"/>
      <c r="F109" s="262"/>
      <c r="G109" s="263"/>
      <c r="H109" s="60"/>
      <c r="I109" s="60"/>
      <c r="J109" s="60"/>
    </row>
    <row r="110" spans="3:10" ht="152.44999999999999" customHeight="1" x14ac:dyDescent="0.25">
      <c r="C110" s="228" t="s">
        <v>125</v>
      </c>
      <c r="D110" s="228"/>
      <c r="E110" s="134">
        <f>IF('Ocena HSE Kvalifik. upitnika'!C40="Извођач је квалификован",'HSE Kvalifikacioni Upitnik'!E107+E75,0)</f>
        <v>0</v>
      </c>
      <c r="F110" s="229" t="s">
        <v>1535</v>
      </c>
      <c r="G110" s="229"/>
      <c r="H110" s="36"/>
      <c r="I110" s="36"/>
      <c r="J110" s="36"/>
    </row>
    <row r="111" spans="3:10" ht="22.15" customHeight="1" x14ac:dyDescent="0.25">
      <c r="D111" s="3"/>
    </row>
    <row r="112" spans="3:10" ht="40.15" customHeight="1" x14ac:dyDescent="0.25">
      <c r="C112" s="227" t="s">
        <v>1031</v>
      </c>
      <c r="D112" s="227"/>
      <c r="E112" s="227"/>
      <c r="F112" s="227"/>
      <c r="G112" s="227"/>
    </row>
    <row r="113" spans="3:8" ht="29.45" customHeight="1" x14ac:dyDescent="0.25">
      <c r="C113" s="293" t="s">
        <v>97</v>
      </c>
      <c r="D113" s="294"/>
      <c r="E113" s="294"/>
      <c r="F113" s="294"/>
      <c r="G113" s="311"/>
      <c r="H113" s="81"/>
    </row>
    <row r="114" spans="3:8" ht="45.6" customHeight="1" x14ac:dyDescent="0.25">
      <c r="C114" s="312" t="s">
        <v>98</v>
      </c>
      <c r="D114" s="313"/>
      <c r="E114" s="313"/>
      <c r="F114" s="313"/>
      <c r="G114" s="314"/>
    </row>
    <row r="115" spans="3:8" ht="32.450000000000003" customHeight="1" x14ac:dyDescent="0.25">
      <c r="C115" s="216" t="s">
        <v>99</v>
      </c>
      <c r="D115" s="217"/>
      <c r="E115" s="218"/>
      <c r="F115" s="254" t="s">
        <v>100</v>
      </c>
      <c r="G115" s="254"/>
    </row>
    <row r="116" spans="3:8" ht="16.899999999999999" customHeight="1" x14ac:dyDescent="0.25">
      <c r="C116" s="28">
        <v>1</v>
      </c>
      <c r="D116" s="315"/>
      <c r="E116" s="316"/>
      <c r="F116" s="240" t="s">
        <v>20</v>
      </c>
      <c r="G116" s="240"/>
    </row>
    <row r="117" spans="3:8" ht="18" customHeight="1" x14ac:dyDescent="0.25">
      <c r="C117" s="28">
        <v>2</v>
      </c>
      <c r="D117" s="315"/>
      <c r="E117" s="316"/>
      <c r="F117" s="240" t="s">
        <v>20</v>
      </c>
      <c r="G117" s="240"/>
    </row>
    <row r="118" spans="3:8" ht="21.6" customHeight="1" x14ac:dyDescent="0.25">
      <c r="C118" s="28">
        <v>3</v>
      </c>
      <c r="D118" s="309"/>
      <c r="E118" s="310"/>
      <c r="F118" s="240" t="s">
        <v>20</v>
      </c>
      <c r="G118" s="240"/>
    </row>
    <row r="119" spans="3:8" ht="18.600000000000001" customHeight="1" x14ac:dyDescent="0.25">
      <c r="C119" s="28">
        <v>4</v>
      </c>
      <c r="D119" s="309"/>
      <c r="E119" s="310"/>
      <c r="F119" s="240" t="s">
        <v>20</v>
      </c>
      <c r="G119" s="240"/>
    </row>
    <row r="120" spans="3:8" ht="27.6" customHeight="1" x14ac:dyDescent="0.25">
      <c r="C120" s="293" t="s">
        <v>101</v>
      </c>
      <c r="D120" s="294"/>
      <c r="E120" s="294"/>
      <c r="F120" s="294"/>
      <c r="G120" s="294"/>
    </row>
    <row r="121" spans="3:8" ht="18.600000000000001" customHeight="1" x14ac:dyDescent="0.25">
      <c r="C121" s="295" t="s">
        <v>103</v>
      </c>
      <c r="D121" s="296"/>
      <c r="E121" s="297"/>
      <c r="F121" s="253" t="s">
        <v>104</v>
      </c>
      <c r="G121" s="253"/>
    </row>
    <row r="122" spans="3:8" s="158" customFormat="1" ht="18.600000000000001" hidden="1" customHeight="1" x14ac:dyDescent="0.25">
      <c r="C122" s="159">
        <v>1</v>
      </c>
      <c r="D122" s="212" t="s">
        <v>102</v>
      </c>
      <c r="E122" s="213"/>
      <c r="F122" s="343"/>
      <c r="G122" s="343"/>
    </row>
    <row r="123" spans="3:8" ht="18.600000000000001" customHeight="1" x14ac:dyDescent="0.25">
      <c r="C123" s="21">
        <v>1</v>
      </c>
      <c r="D123" s="264" t="s">
        <v>1487</v>
      </c>
      <c r="E123" s="265"/>
      <c r="F123" s="242"/>
      <c r="G123" s="242"/>
    </row>
    <row r="124" spans="3:8" s="158" customFormat="1" ht="18.600000000000001" hidden="1" customHeight="1" x14ac:dyDescent="0.25">
      <c r="C124" s="266" t="s">
        <v>103</v>
      </c>
      <c r="D124" s="267"/>
      <c r="E124" s="268"/>
      <c r="F124" s="271"/>
      <c r="G124" s="271"/>
    </row>
    <row r="125" spans="3:8" ht="19.899999999999999" customHeight="1" x14ac:dyDescent="0.25">
      <c r="C125" s="21">
        <v>2</v>
      </c>
      <c r="D125" s="264" t="s">
        <v>1488</v>
      </c>
      <c r="E125" s="265"/>
      <c r="F125" s="242"/>
      <c r="G125" s="242"/>
    </row>
    <row r="126" spans="3:8" ht="19.899999999999999" customHeight="1" x14ac:dyDescent="0.25">
      <c r="C126" s="96">
        <v>3</v>
      </c>
      <c r="D126" s="155" t="s">
        <v>1489</v>
      </c>
      <c r="E126" s="95"/>
      <c r="F126" s="269"/>
      <c r="G126" s="270"/>
    </row>
    <row r="127" spans="3:8" ht="24.6" customHeight="1" x14ac:dyDescent="0.25">
      <c r="C127" s="345" t="s">
        <v>105</v>
      </c>
      <c r="D127" s="346"/>
      <c r="E127" s="347"/>
      <c r="F127" s="253" t="s">
        <v>107</v>
      </c>
      <c r="G127" s="253"/>
    </row>
    <row r="128" spans="3:8" ht="25.9" customHeight="1" x14ac:dyDescent="0.25">
      <c r="C128" s="247" t="s">
        <v>106</v>
      </c>
      <c r="D128" s="248"/>
      <c r="E128" s="249"/>
      <c r="F128" s="105"/>
      <c r="G128" s="105"/>
    </row>
    <row r="129" spans="3:7" ht="26.45" customHeight="1" x14ac:dyDescent="0.25">
      <c r="C129" s="250" t="s">
        <v>1486</v>
      </c>
      <c r="D129" s="251"/>
      <c r="E129" s="251"/>
      <c r="F129" s="251"/>
      <c r="G129" s="252"/>
    </row>
    <row r="130" spans="3:7" s="158" customFormat="1" ht="19.149999999999999" hidden="1" customHeight="1" x14ac:dyDescent="0.25">
      <c r="C130" s="161">
        <v>1</v>
      </c>
      <c r="D130" s="340" t="s">
        <v>111</v>
      </c>
      <c r="E130" s="341"/>
      <c r="F130" s="341"/>
      <c r="G130" s="342"/>
    </row>
    <row r="131" spans="3:7" s="158" customFormat="1" ht="20.45" hidden="1" customHeight="1" x14ac:dyDescent="0.25">
      <c r="C131" s="161">
        <v>2</v>
      </c>
      <c r="D131" s="340" t="s">
        <v>112</v>
      </c>
      <c r="E131" s="341"/>
      <c r="F131" s="341"/>
      <c r="G131" s="342"/>
    </row>
    <row r="132" spans="3:7" s="158" customFormat="1" ht="18.600000000000001" hidden="1" customHeight="1" x14ac:dyDescent="0.25">
      <c r="C132" s="160">
        <v>3</v>
      </c>
      <c r="D132" s="212" t="s">
        <v>1032</v>
      </c>
      <c r="E132" s="344"/>
      <c r="F132" s="344"/>
      <c r="G132" s="213"/>
    </row>
    <row r="133" spans="3:7" s="158" customFormat="1" ht="21.6" hidden="1" customHeight="1" x14ac:dyDescent="0.25">
      <c r="C133" s="159">
        <v>4</v>
      </c>
      <c r="D133" s="212" t="s">
        <v>1033</v>
      </c>
      <c r="E133" s="344"/>
      <c r="F133" s="344"/>
      <c r="G133" s="213"/>
    </row>
    <row r="134" spans="3:7" s="158" customFormat="1" ht="21.6" hidden="1" customHeight="1" x14ac:dyDescent="0.25">
      <c r="C134" s="159">
        <v>5</v>
      </c>
      <c r="D134" s="212" t="s">
        <v>108</v>
      </c>
      <c r="E134" s="344"/>
      <c r="F134" s="344"/>
      <c r="G134" s="213"/>
    </row>
    <row r="135" spans="3:7" s="158" customFormat="1" ht="21.6" hidden="1" customHeight="1" x14ac:dyDescent="0.25">
      <c r="C135" s="160">
        <v>6</v>
      </c>
      <c r="D135" s="212" t="s">
        <v>110</v>
      </c>
      <c r="E135" s="344"/>
      <c r="F135" s="344"/>
      <c r="G135" s="213"/>
    </row>
    <row r="136" spans="3:7" s="158" customFormat="1" ht="19.899999999999999" hidden="1" customHeight="1" x14ac:dyDescent="0.25">
      <c r="C136" s="159">
        <v>7</v>
      </c>
      <c r="D136" s="212" t="s">
        <v>109</v>
      </c>
      <c r="E136" s="344"/>
      <c r="F136" s="344"/>
      <c r="G136" s="213"/>
    </row>
    <row r="137" spans="3:7" s="158" customFormat="1" ht="27" hidden="1" customHeight="1" x14ac:dyDescent="0.25">
      <c r="C137" s="161">
        <v>8</v>
      </c>
      <c r="D137" s="241" t="s">
        <v>159</v>
      </c>
      <c r="E137" s="241"/>
      <c r="F137" s="241"/>
      <c r="G137" s="241"/>
    </row>
    <row r="138" spans="3:7" ht="64.900000000000006" customHeight="1" x14ac:dyDescent="0.25">
      <c r="C138" s="272" t="s">
        <v>113</v>
      </c>
      <c r="D138" s="273"/>
      <c r="E138" s="273"/>
      <c r="F138" s="273"/>
      <c r="G138" s="274"/>
    </row>
    <row r="139" spans="3:7" ht="51" customHeight="1" thickBot="1" x14ac:dyDescent="0.3">
      <c r="C139" s="290" t="s">
        <v>114</v>
      </c>
      <c r="D139" s="290"/>
      <c r="E139" s="290"/>
      <c r="F139" s="290"/>
      <c r="G139" s="290"/>
    </row>
    <row r="140" spans="3:7" ht="50.45" hidden="1" customHeight="1" x14ac:dyDescent="0.25">
      <c r="C140" s="244" t="s">
        <v>125</v>
      </c>
      <c r="D140" s="244"/>
      <c r="E140" s="244" t="e">
        <f>SUM(#REF!)+E107</f>
        <v>#REF!</v>
      </c>
      <c r="F140" s="337" t="str">
        <f>D107</f>
        <v>Извођач је квалификован за низак ризик</v>
      </c>
      <c r="G140" s="337"/>
    </row>
    <row r="141" spans="3:7" ht="44.45" hidden="1" customHeight="1" x14ac:dyDescent="0.25">
      <c r="C141" s="245"/>
      <c r="D141" s="245"/>
      <c r="E141" s="245"/>
      <c r="F141" s="338" t="str">
        <f>D108</f>
        <v>Уколико је извођач квалификован за висок ниво ризика аутоматски је квалификован за активности умереног и ниског ризика.</v>
      </c>
      <c r="G141" s="338"/>
    </row>
    <row r="142" spans="3:7" ht="6" hidden="1" customHeight="1" x14ac:dyDescent="0.25">
      <c r="C142" s="245"/>
      <c r="D142" s="245"/>
      <c r="E142" s="245"/>
      <c r="F142" s="339" t="str">
        <f>D109</f>
        <v>Уколико је извођач квалификован за умерен ниво ризика аутоматски је квалификован за активности ниског ризика.</v>
      </c>
      <c r="G142" s="339"/>
    </row>
    <row r="143" spans="3:7" ht="16.899999999999999" customHeight="1" x14ac:dyDescent="0.25">
      <c r="C143" s="39"/>
      <c r="D143" s="39"/>
      <c r="E143" s="39"/>
      <c r="F143" s="40"/>
      <c r="G143" s="40"/>
    </row>
    <row r="144" spans="3:7" ht="23.45" customHeight="1" x14ac:dyDescent="0.25">
      <c r="C144" s="11"/>
      <c r="D144" s="22" t="s">
        <v>115</v>
      </c>
      <c r="E144" s="12"/>
      <c r="F144" s="12"/>
    </row>
    <row r="145" spans="3:7" ht="31.15" customHeight="1" x14ac:dyDescent="0.25">
      <c r="D145" s="3" t="s">
        <v>117</v>
      </c>
      <c r="E145" s="7"/>
      <c r="F145" s="92" t="s">
        <v>149</v>
      </c>
      <c r="G145" s="80" t="str">
        <f>'Ocena HSE Kvalifik. upitnika'!C40</f>
        <v>Извођач није квалификован</v>
      </c>
    </row>
    <row r="146" spans="3:7" ht="21.6" customHeight="1" x14ac:dyDescent="0.25">
      <c r="D146" s="51"/>
      <c r="E146" s="29"/>
      <c r="F146" s="13"/>
    </row>
    <row r="147" spans="3:7" ht="20.45" customHeight="1" x14ac:dyDescent="0.25">
      <c r="D147" s="291" t="s">
        <v>116</v>
      </c>
      <c r="E147" s="7"/>
      <c r="F147" s="14"/>
    </row>
    <row r="148" spans="3:7" ht="31.15" customHeight="1" x14ac:dyDescent="0.25">
      <c r="D148" s="292"/>
      <c r="E148" s="7"/>
    </row>
    <row r="149" spans="3:7" ht="30.6" customHeight="1" x14ac:dyDescent="0.25">
      <c r="D149" s="37" t="s">
        <v>121</v>
      </c>
      <c r="E149" s="7"/>
      <c r="G149" s="30"/>
    </row>
    <row r="150" spans="3:7" ht="37.15" customHeight="1" x14ac:dyDescent="0.25">
      <c r="D150" s="74">
        <f ca="1">TODAY()</f>
        <v>45538</v>
      </c>
      <c r="E150" s="7"/>
      <c r="G150" s="30"/>
    </row>
    <row r="151" spans="3:7" ht="27.6" customHeight="1" x14ac:dyDescent="0.25">
      <c r="D151" s="7"/>
      <c r="E151" s="7"/>
      <c r="G151" s="30"/>
    </row>
    <row r="152" spans="3:7" ht="20.45" customHeight="1" x14ac:dyDescent="0.25">
      <c r="C152" s="1" t="s">
        <v>18</v>
      </c>
      <c r="D152" s="1"/>
    </row>
    <row r="153" spans="3:7" ht="24" customHeight="1" x14ac:dyDescent="0.25">
      <c r="C153" s="239" t="s">
        <v>118</v>
      </c>
      <c r="D153" s="239"/>
    </row>
    <row r="154" spans="3:7" ht="20.45" customHeight="1" x14ac:dyDescent="0.25">
      <c r="C154" s="239" t="s">
        <v>1043</v>
      </c>
      <c r="D154" s="239"/>
    </row>
    <row r="155" spans="3:7" ht="22.15" customHeight="1" x14ac:dyDescent="0.25">
      <c r="C155" s="239" t="s">
        <v>119</v>
      </c>
      <c r="D155" s="239"/>
    </row>
    <row r="156" spans="3:7" ht="17.45" customHeight="1" x14ac:dyDescent="0.25">
      <c r="C156" s="238"/>
      <c r="D156" s="238"/>
    </row>
    <row r="157" spans="3:7" x14ac:dyDescent="0.25">
      <c r="C157" s="31"/>
      <c r="D157" s="31"/>
      <c r="E157" s="31"/>
      <c r="F157" s="31"/>
      <c r="G157" s="31"/>
    </row>
    <row r="158" spans="3:7" x14ac:dyDescent="0.25">
      <c r="C158" s="31"/>
      <c r="D158" s="31"/>
      <c r="E158" s="31"/>
      <c r="F158" s="31"/>
      <c r="G158" s="31"/>
    </row>
  </sheetData>
  <mergeCells count="161">
    <mergeCell ref="C70:D70"/>
    <mergeCell ref="D5:F5"/>
    <mergeCell ref="E140:E142"/>
    <mergeCell ref="F140:G140"/>
    <mergeCell ref="F141:G141"/>
    <mergeCell ref="F142:G142"/>
    <mergeCell ref="D131:G131"/>
    <mergeCell ref="F122:G122"/>
    <mergeCell ref="D135:G135"/>
    <mergeCell ref="D136:G136"/>
    <mergeCell ref="F127:G127"/>
    <mergeCell ref="C127:E127"/>
    <mergeCell ref="D130:G130"/>
    <mergeCell ref="D132:G132"/>
    <mergeCell ref="D133:G133"/>
    <mergeCell ref="D134:G134"/>
    <mergeCell ref="D125:E125"/>
    <mergeCell ref="C21:D21"/>
    <mergeCell ref="D30:F30"/>
    <mergeCell ref="D31:F31"/>
    <mergeCell ref="D32:F32"/>
    <mergeCell ref="D33:F33"/>
    <mergeCell ref="D34:F34"/>
    <mergeCell ref="F47:G47"/>
    <mergeCell ref="E20:G20"/>
    <mergeCell ref="D29:F29"/>
    <mergeCell ref="C23:G23"/>
    <mergeCell ref="C24:G24"/>
    <mergeCell ref="D35:F35"/>
    <mergeCell ref="D26:F26"/>
    <mergeCell ref="D27:F27"/>
    <mergeCell ref="D28:F28"/>
    <mergeCell ref="F46:G46"/>
    <mergeCell ref="D25:F25"/>
    <mergeCell ref="C37:G37"/>
    <mergeCell ref="C36:F36"/>
    <mergeCell ref="E21:G21"/>
    <mergeCell ref="C38:G38"/>
    <mergeCell ref="F54:G54"/>
    <mergeCell ref="C48:G48"/>
    <mergeCell ref="F49:G49"/>
    <mergeCell ref="F50:G50"/>
    <mergeCell ref="F51:G51"/>
    <mergeCell ref="F52:G52"/>
    <mergeCell ref="F53:G53"/>
    <mergeCell ref="C49:E49"/>
    <mergeCell ref="C50:E50"/>
    <mergeCell ref="C51:E51"/>
    <mergeCell ref="C11:G11"/>
    <mergeCell ref="E12:G12"/>
    <mergeCell ref="E13:G13"/>
    <mergeCell ref="E14:G14"/>
    <mergeCell ref="E15:G15"/>
    <mergeCell ref="E16:G16"/>
    <mergeCell ref="E17:G17"/>
    <mergeCell ref="E18:G18"/>
    <mergeCell ref="E19:G19"/>
    <mergeCell ref="C14:D14"/>
    <mergeCell ref="C15:D15"/>
    <mergeCell ref="C16:D16"/>
    <mergeCell ref="C17:D17"/>
    <mergeCell ref="C18:D18"/>
    <mergeCell ref="C19:D19"/>
    <mergeCell ref="C13:D13"/>
    <mergeCell ref="C12:D12"/>
    <mergeCell ref="C139:G139"/>
    <mergeCell ref="D147:D148"/>
    <mergeCell ref="F118:G118"/>
    <mergeCell ref="F119:G119"/>
    <mergeCell ref="C120:G120"/>
    <mergeCell ref="C121:E121"/>
    <mergeCell ref="C88:D88"/>
    <mergeCell ref="C52:E52"/>
    <mergeCell ref="C75:D75"/>
    <mergeCell ref="C76:G76"/>
    <mergeCell ref="E75:F75"/>
    <mergeCell ref="E67:F67"/>
    <mergeCell ref="E68:F68"/>
    <mergeCell ref="E69:F69"/>
    <mergeCell ref="C67:D67"/>
    <mergeCell ref="C74:D74"/>
    <mergeCell ref="C86:D86"/>
    <mergeCell ref="D119:E119"/>
    <mergeCell ref="C113:G113"/>
    <mergeCell ref="C114:G114"/>
    <mergeCell ref="C115:E115"/>
    <mergeCell ref="D116:E116"/>
    <mergeCell ref="D118:E118"/>
    <mergeCell ref="D117:E117"/>
    <mergeCell ref="C7:G7"/>
    <mergeCell ref="C61:G61"/>
    <mergeCell ref="F80:G80"/>
    <mergeCell ref="C73:D73"/>
    <mergeCell ref="C78:D78"/>
    <mergeCell ref="C80:D80"/>
    <mergeCell ref="C53:E53"/>
    <mergeCell ref="C9:G9"/>
    <mergeCell ref="C54:E54"/>
    <mergeCell ref="C22:D22"/>
    <mergeCell ref="C20:D20"/>
    <mergeCell ref="E22:G22"/>
    <mergeCell ref="C10:G10"/>
    <mergeCell ref="C47:E47"/>
    <mergeCell ref="F39:G39"/>
    <mergeCell ref="C39:E39"/>
    <mergeCell ref="C40:E40"/>
    <mergeCell ref="C46:E46"/>
    <mergeCell ref="F41:G41"/>
    <mergeCell ref="F42:G42"/>
    <mergeCell ref="C71:D71"/>
    <mergeCell ref="C56:D56"/>
    <mergeCell ref="C57:D57"/>
    <mergeCell ref="C58:D58"/>
    <mergeCell ref="C156:D156"/>
    <mergeCell ref="C154:D154"/>
    <mergeCell ref="C155:D155"/>
    <mergeCell ref="F117:G117"/>
    <mergeCell ref="D137:G137"/>
    <mergeCell ref="F123:G123"/>
    <mergeCell ref="F88:G88"/>
    <mergeCell ref="C140:D142"/>
    <mergeCell ref="F86:G86"/>
    <mergeCell ref="C128:E128"/>
    <mergeCell ref="C129:G129"/>
    <mergeCell ref="F121:G121"/>
    <mergeCell ref="F115:G115"/>
    <mergeCell ref="E107:E109"/>
    <mergeCell ref="F107:G109"/>
    <mergeCell ref="C87:F87"/>
    <mergeCell ref="C153:D153"/>
    <mergeCell ref="D123:E123"/>
    <mergeCell ref="C124:E124"/>
    <mergeCell ref="F126:G126"/>
    <mergeCell ref="F124:G124"/>
    <mergeCell ref="F125:G125"/>
    <mergeCell ref="F116:G116"/>
    <mergeCell ref="C138:G138"/>
    <mergeCell ref="D122:E122"/>
    <mergeCell ref="D62:E62"/>
    <mergeCell ref="D63:E63"/>
    <mergeCell ref="C77:F77"/>
    <mergeCell ref="F44:G44"/>
    <mergeCell ref="F45:G45"/>
    <mergeCell ref="F56:G56"/>
    <mergeCell ref="F43:G43"/>
    <mergeCell ref="F40:G40"/>
    <mergeCell ref="C41:E41"/>
    <mergeCell ref="C42:E42"/>
    <mergeCell ref="C43:E43"/>
    <mergeCell ref="C44:E44"/>
    <mergeCell ref="C112:G112"/>
    <mergeCell ref="C110:D110"/>
    <mergeCell ref="F110:G110"/>
    <mergeCell ref="F57:G57"/>
    <mergeCell ref="C68:D68"/>
    <mergeCell ref="C69:D69"/>
    <mergeCell ref="C45:E45"/>
    <mergeCell ref="E70:F70"/>
    <mergeCell ref="E71:F71"/>
    <mergeCell ref="C79:F79"/>
    <mergeCell ref="C59:D59"/>
  </mergeCells>
  <conditionalFormatting sqref="F142:F143">
    <cfRule type="cellIs" dxfId="42" priority="62" operator="equal">
      <formula>"Извођач није квалификован"</formula>
    </cfRule>
    <cfRule type="cellIs" dxfId="41" priority="64" operator="equal">
      <formula>"Извођач јесте квалификован"</formula>
    </cfRule>
  </conditionalFormatting>
  <conditionalFormatting sqref="F64">
    <cfRule type="cellIs" dxfId="40" priority="60" operator="equal">
      <formula>"Умерен ризик"</formula>
    </cfRule>
  </conditionalFormatting>
  <conditionalFormatting sqref="F65 E66:E72">
    <cfRule type="cellIs" dxfId="39" priority="59" operator="equal">
      <formula>"Висок ризик"</formula>
    </cfRule>
  </conditionalFormatting>
  <conditionalFormatting sqref="E86">
    <cfRule type="cellIs" dxfId="38" priority="56" operator="equal">
      <formula>"није квалификован"</formula>
    </cfRule>
  </conditionalFormatting>
  <conditionalFormatting sqref="E110">
    <cfRule type="cellIs" dxfId="37" priority="54" operator="equal">
      <formula>"није квалификован"</formula>
    </cfRule>
  </conditionalFormatting>
  <conditionalFormatting sqref="G145">
    <cfRule type="cellIs" dxfId="36" priority="16" operator="equal">
      <formula>"Извођач није квалификован"</formula>
    </cfRule>
    <cfRule type="cellIs" dxfId="35" priority="17" operator="equal">
      <formula>"Извођач је квалификован"</formula>
    </cfRule>
  </conditionalFormatting>
  <conditionalFormatting sqref="C34:C35">
    <cfRule type="duplicateValues" dxfId="34" priority="14"/>
  </conditionalFormatting>
  <conditionalFormatting sqref="G26:G35">
    <cfRule type="cellIs" dxfId="33" priority="6" operator="equal">
      <formula>"Умерен "</formula>
    </cfRule>
    <cfRule type="cellIs" dxfId="32" priority="7" operator="equal">
      <formula>"Низак "</formula>
    </cfRule>
    <cfRule type="cellIs" dxfId="31" priority="8" operator="equal">
      <formula>"Умерен"</formula>
    </cfRule>
    <cfRule type="cellIs" dxfId="30" priority="9" operator="equal">
      <formula>"Низак "</formula>
    </cfRule>
    <cfRule type="cellIs" dxfId="29" priority="11" operator="equal">
      <formula>"Низак"</formula>
    </cfRule>
    <cfRule type="cellIs" dxfId="28" priority="12" operator="equal">
      <formula>"Низак"</formula>
    </cfRule>
    <cfRule type="cellIs" dxfId="27" priority="13" operator="equal">
      <formula>"Висок"</formula>
    </cfRule>
  </conditionalFormatting>
  <conditionalFormatting sqref="G26:G35">
    <cfRule type="cellIs" dxfId="26" priority="10" operator="equal">
      <formula>"Низак"</formula>
    </cfRule>
  </conditionalFormatting>
  <conditionalFormatting sqref="C32:C33">
    <cfRule type="duplicateValues" dxfId="25" priority="5"/>
  </conditionalFormatting>
  <conditionalFormatting sqref="C30:C31">
    <cfRule type="duplicateValues" dxfId="24" priority="4"/>
  </conditionalFormatting>
  <conditionalFormatting sqref="C28:C29">
    <cfRule type="duplicateValues" dxfId="23" priority="3"/>
  </conditionalFormatting>
  <conditionalFormatting sqref="C26:C27">
    <cfRule type="duplicateValues" dxfId="22" priority="2"/>
  </conditionalFormatting>
  <conditionalFormatting sqref="C67">
    <cfRule type="cellIs" dxfId="21" priority="1" operator="equal">
      <formula>"Висок ризик"</formula>
    </cfRule>
  </conditionalFormatting>
  <pageMargins left="0.70866141732283472" right="0.70866141732283472" top="0.74803149606299213" bottom="0.74803149606299213" header="0.31496062992125984" footer="0.31496062992125984"/>
  <pageSetup paperSize="8" scale="50" fitToHeight="0" orientation="portrait" r:id="rId1"/>
  <headerFooter>
    <oddHeader>&amp;C&amp;"Verdana,Regular"&amp;12 </oddHeader>
    <oddFooter>&amp;L&amp;"Arial,Regular"&amp;10SA-09.01.21-003, део 1, верзија 6.1&amp;R&amp;"Arial,Regular"&amp;10Страна &amp;P од &amp;N</oddFooter>
    <evenHeader>&amp;C&amp;"Verdana,Regular"&amp;12 </evenHeader>
    <evenFooter>&amp;RСтрана 2 од 3</evenFooter>
    <firstHeader>&amp;LПрилог 3 SD-09.01.21&amp;C&amp;"Verdana,Regular"&amp;12 </firstHeader>
    <firstFooter>&amp;LSA-09.01.21-004, верзија 3.0&amp;RСтрана 1 од 3</firstFooter>
  </headerFooter>
  <rowBreaks count="3" manualBreakCount="3">
    <brk id="78" min="1" max="8" man="1"/>
    <brk id="129" min="1" max="8" man="1"/>
    <brk id="156" max="16383" man="1"/>
  </rowBreaks>
  <drawing r:id="rId2"/>
  <extLst>
    <ext xmlns:x14="http://schemas.microsoft.com/office/spreadsheetml/2009/9/main" uri="{78C0D931-6437-407d-A8EE-F0AAD7539E65}">
      <x14:conditionalFormattings>
        <x14:conditionalFormatting xmlns:xm="http://schemas.microsoft.com/office/excel/2006/main">
          <x14:cfRule type="cellIs" priority="32" operator="equal" id="{28F40089-7BA5-4C53-A3AC-28E695693DCF}">
            <xm:f>Sheet5!$K$3</xm:f>
            <x14:dxf>
              <font>
                <color rgb="FF9C0006"/>
              </font>
              <fill>
                <patternFill>
                  <bgColor rgb="FFFFC7CE"/>
                </patternFill>
              </fill>
            </x14:dxf>
          </x14:cfRule>
          <x14:cfRule type="cellIs" priority="33" operator="equal" id="{624BD3BA-FEA7-4390-9570-C0477D703174}">
            <xm:f>Sheet5!$K$1</xm:f>
            <x14:dxf>
              <font>
                <color rgb="FF006100"/>
              </font>
              <fill>
                <patternFill>
                  <bgColor rgb="FFC6EFCE"/>
                </patternFill>
              </fill>
            </x14:dxf>
          </x14:cfRule>
          <x14:cfRule type="cellIs" priority="34" operator="equal" id="{BDF2EBDD-824A-4B8E-8A05-421B220DA062}">
            <xm:f>Sheet5!$K$2</xm:f>
            <x14:dxf>
              <font>
                <color rgb="FF9C6500"/>
              </font>
              <fill>
                <patternFill>
                  <bgColor rgb="FFFFEB9C"/>
                </patternFill>
              </fill>
            </x14:dxf>
          </x14:cfRule>
          <x14:cfRule type="cellIs" priority="35" operator="equal" id="{EC30456E-F712-4D5C-BE14-E30B4EF48468}">
            <xm:f>Sheet5!$K$1</xm:f>
            <x14:dxf>
              <font>
                <color rgb="FF9C6500"/>
              </font>
              <fill>
                <patternFill>
                  <bgColor rgb="FFFFEB9C"/>
                </patternFill>
              </fill>
            </x14:dxf>
          </x14:cfRule>
          <xm:sqref>G36</xm:sqref>
        </x14:conditionalFormatting>
        <x14:conditionalFormatting xmlns:xm="http://schemas.microsoft.com/office/excel/2006/main">
          <x14:cfRule type="cellIs" priority="31" operator="equal" id="{2B3C311B-8706-4207-9CAD-7841775DE018}">
            <xm:f>Sheet5!$B$2</xm:f>
            <x14:dxf>
              <font>
                <color rgb="FF9C6500"/>
              </font>
              <fill>
                <patternFill>
                  <bgColor rgb="FFFFEB9C"/>
                </patternFill>
              </fill>
            </x14:dxf>
          </x14:cfRule>
          <xm:sqref>D108</xm:sqref>
        </x14:conditionalFormatting>
        <x14:conditionalFormatting xmlns:xm="http://schemas.microsoft.com/office/excel/2006/main">
          <x14:cfRule type="cellIs" priority="30" operator="equal" id="{895B9900-178B-44C2-B41A-A8F7A9F6E630}">
            <xm:f>Sheet5!$B$3</xm:f>
            <x14:dxf>
              <font>
                <color rgb="FF9C0006"/>
              </font>
              <fill>
                <patternFill>
                  <bgColor rgb="FFFFC7CE"/>
                </patternFill>
              </fill>
            </x14:dxf>
          </x14:cfRule>
          <xm:sqref>D109</xm:sqref>
        </x14:conditionalFormatting>
        <x14:conditionalFormatting xmlns:xm="http://schemas.microsoft.com/office/excel/2006/main">
          <x14:cfRule type="cellIs" priority="29" operator="equal" id="{A0091FA3-2361-4F02-BAF6-6B9C17E88B7E}">
            <xm:f>Sheet5!$B$1</xm:f>
            <x14:dxf>
              <font>
                <color rgb="FF006100"/>
              </font>
              <fill>
                <patternFill>
                  <bgColor rgb="FFC6EFCE"/>
                </patternFill>
              </fill>
            </x14:dxf>
          </x14:cfRule>
          <xm:sqref>D107</xm:sqref>
        </x14:conditionalFormatting>
        <x14:conditionalFormatting xmlns:xm="http://schemas.microsoft.com/office/excel/2006/main">
          <x14:cfRule type="cellIs" priority="24" operator="equal" id="{C5EC72B1-7F62-431B-825E-0CB1489733F3}">
            <xm:f>Sheet5!$B$3</xm:f>
            <x14:dxf>
              <font>
                <color rgb="FF9C0006"/>
              </font>
              <fill>
                <patternFill>
                  <bgColor rgb="FFFFC7CE"/>
                </patternFill>
              </fill>
            </x14:dxf>
          </x14:cfRule>
          <xm:sqref>F142:G143</xm:sqref>
        </x14:conditionalFormatting>
        <x14:conditionalFormatting xmlns:xm="http://schemas.microsoft.com/office/excel/2006/main">
          <x14:cfRule type="cellIs" priority="23" operator="equal" id="{11E45ACD-94C0-402B-8145-8E490A2C67C2}">
            <xm:f>Sheet5!$B$2</xm:f>
            <x14:dxf>
              <font>
                <color rgb="FF9C6500"/>
              </font>
              <fill>
                <patternFill>
                  <bgColor rgb="FFFFEB9C"/>
                </patternFill>
              </fill>
            </x14:dxf>
          </x14:cfRule>
          <xm:sqref>F141:G141</xm:sqref>
        </x14:conditionalFormatting>
        <x14:conditionalFormatting xmlns:xm="http://schemas.microsoft.com/office/excel/2006/main">
          <x14:cfRule type="cellIs" priority="22" operator="equal" id="{F5BC495E-36A0-497D-A55D-1090FA45EDAB}">
            <xm:f>Sheet5!$B$1</xm:f>
            <x14:dxf>
              <font>
                <color rgb="FF006100"/>
              </font>
              <fill>
                <patternFill>
                  <bgColor rgb="FFC6EFCE"/>
                </patternFill>
              </fill>
            </x14:dxf>
          </x14:cfRule>
          <xm:sqref>F140:G140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Sheet2!$A$1:$A$2</xm:f>
          </x14:formula1>
          <xm:sqref>E81:E85 F116:F119 E89:E106 F62:F63</xm:sqref>
        </x14:dataValidation>
        <x14:dataValidation type="list" allowBlank="1" showInputMessage="1" showErrorMessage="1" xr:uid="{00000000-0002-0000-0000-000001000000}">
          <x14:formula1>
            <xm:f>Sheet4!$M$4:$M$5</xm:f>
          </x14:formula1>
          <xm:sqref>E66</xm:sqref>
        </x14:dataValidation>
        <x14:dataValidation type="list" allowBlank="1" showInputMessage="1" showErrorMessage="1" xr:uid="{00000000-0002-0000-0000-000002000000}">
          <x14:formula1>
            <xm:f>Sheet5!$K$1:$K$3</xm:f>
          </x14:formula1>
          <xm:sqref>G36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22"/>
  <sheetViews>
    <sheetView workbookViewId="0">
      <selection sqref="A1:A1048576"/>
    </sheetView>
  </sheetViews>
  <sheetFormatPr defaultRowHeight="15" x14ac:dyDescent="0.25"/>
  <cols>
    <col min="1" max="1" width="18.7109375" style="78" customWidth="1"/>
    <col min="2" max="2" width="57.140625" style="131" customWidth="1"/>
  </cols>
  <sheetData>
    <row r="1" spans="1:2" x14ac:dyDescent="0.25">
      <c r="A1" s="109" t="s">
        <v>1139</v>
      </c>
      <c r="B1" s="115" t="s">
        <v>168</v>
      </c>
    </row>
    <row r="2" spans="1:2" x14ac:dyDescent="0.25">
      <c r="A2" s="110" t="s">
        <v>1140</v>
      </c>
      <c r="B2" s="116" t="s">
        <v>169</v>
      </c>
    </row>
    <row r="3" spans="1:2" x14ac:dyDescent="0.25">
      <c r="A3" s="111" t="s">
        <v>1141</v>
      </c>
      <c r="B3" s="117" t="s">
        <v>170</v>
      </c>
    </row>
    <row r="4" spans="1:2" x14ac:dyDescent="0.25">
      <c r="A4" s="111" t="s">
        <v>1142</v>
      </c>
      <c r="B4" s="117" t="s">
        <v>174</v>
      </c>
    </row>
    <row r="5" spans="1:2" x14ac:dyDescent="0.25">
      <c r="A5" s="111" t="s">
        <v>1143</v>
      </c>
      <c r="B5" s="117" t="s">
        <v>176</v>
      </c>
    </row>
    <row r="6" spans="1:2" x14ac:dyDescent="0.25">
      <c r="A6" s="111" t="s">
        <v>1144</v>
      </c>
      <c r="B6" s="117" t="s">
        <v>179</v>
      </c>
    </row>
    <row r="7" spans="1:2" x14ac:dyDescent="0.25">
      <c r="A7" s="111" t="s">
        <v>1145</v>
      </c>
      <c r="B7" s="117" t="s">
        <v>182</v>
      </c>
    </row>
    <row r="8" spans="1:2" x14ac:dyDescent="0.25">
      <c r="A8" s="111" t="s">
        <v>1146</v>
      </c>
      <c r="B8" s="117" t="s">
        <v>184</v>
      </c>
    </row>
    <row r="9" spans="1:2" x14ac:dyDescent="0.25">
      <c r="A9" s="110" t="s">
        <v>1147</v>
      </c>
      <c r="B9" s="118" t="s">
        <v>187</v>
      </c>
    </row>
    <row r="10" spans="1:2" ht="25.5" x14ac:dyDescent="0.25">
      <c r="A10" s="111" t="s">
        <v>1148</v>
      </c>
      <c r="B10" s="117" t="s">
        <v>188</v>
      </c>
    </row>
    <row r="11" spans="1:2" x14ac:dyDescent="0.25">
      <c r="A11" s="111" t="s">
        <v>1149</v>
      </c>
      <c r="B11" s="117" t="s">
        <v>192</v>
      </c>
    </row>
    <row r="12" spans="1:2" x14ac:dyDescent="0.25">
      <c r="A12" s="111" t="s">
        <v>1150</v>
      </c>
      <c r="B12" s="117" t="s">
        <v>196</v>
      </c>
    </row>
    <row r="13" spans="1:2" x14ac:dyDescent="0.25">
      <c r="A13" s="111" t="s">
        <v>1151</v>
      </c>
      <c r="B13" s="117" t="s">
        <v>200</v>
      </c>
    </row>
    <row r="14" spans="1:2" x14ac:dyDescent="0.25">
      <c r="A14" s="111" t="s">
        <v>1152</v>
      </c>
      <c r="B14" s="117" t="s">
        <v>204</v>
      </c>
    </row>
    <row r="15" spans="1:2" x14ac:dyDescent="0.25">
      <c r="A15" s="110" t="s">
        <v>1153</v>
      </c>
      <c r="B15" s="118" t="s">
        <v>207</v>
      </c>
    </row>
    <row r="16" spans="1:2" x14ac:dyDescent="0.25">
      <c r="A16" s="111" t="s">
        <v>1154</v>
      </c>
      <c r="B16" s="117" t="s">
        <v>208</v>
      </c>
    </row>
    <row r="17" spans="1:2" x14ac:dyDescent="0.25">
      <c r="A17" s="111" t="s">
        <v>1155</v>
      </c>
      <c r="B17" s="117" t="s">
        <v>210</v>
      </c>
    </row>
    <row r="18" spans="1:2" x14ac:dyDescent="0.25">
      <c r="A18" s="111" t="s">
        <v>1156</v>
      </c>
      <c r="B18" s="117" t="s">
        <v>212</v>
      </c>
    </row>
    <row r="19" spans="1:2" x14ac:dyDescent="0.25">
      <c r="A19" s="111" t="s">
        <v>1157</v>
      </c>
      <c r="B19" s="117" t="s">
        <v>203</v>
      </c>
    </row>
    <row r="20" spans="1:2" x14ac:dyDescent="0.25">
      <c r="A20" s="110" t="s">
        <v>1158</v>
      </c>
      <c r="B20" s="118" t="s">
        <v>215</v>
      </c>
    </row>
    <row r="21" spans="1:2" x14ac:dyDescent="0.25">
      <c r="A21" s="111" t="s">
        <v>1159</v>
      </c>
      <c r="B21" s="117" t="s">
        <v>216</v>
      </c>
    </row>
    <row r="22" spans="1:2" x14ac:dyDescent="0.25">
      <c r="A22" s="111" t="s">
        <v>1160</v>
      </c>
      <c r="B22" s="117" t="s">
        <v>219</v>
      </c>
    </row>
    <row r="23" spans="1:2" x14ac:dyDescent="0.25">
      <c r="A23" s="111" t="s">
        <v>1161</v>
      </c>
      <c r="B23" s="117" t="s">
        <v>222</v>
      </c>
    </row>
    <row r="24" spans="1:2" x14ac:dyDescent="0.25">
      <c r="A24" s="111" t="s">
        <v>1162</v>
      </c>
      <c r="B24" s="117" t="s">
        <v>225</v>
      </c>
    </row>
    <row r="25" spans="1:2" x14ac:dyDescent="0.25">
      <c r="A25" s="111" t="s">
        <v>1163</v>
      </c>
      <c r="B25" s="117" t="s">
        <v>228</v>
      </c>
    </row>
    <row r="26" spans="1:2" x14ac:dyDescent="0.25">
      <c r="A26" s="111" t="s">
        <v>1164</v>
      </c>
      <c r="B26" s="117" t="s">
        <v>232</v>
      </c>
    </row>
    <row r="27" spans="1:2" x14ac:dyDescent="0.25">
      <c r="A27" s="111" t="s">
        <v>1165</v>
      </c>
      <c r="B27" s="117" t="s">
        <v>235</v>
      </c>
    </row>
    <row r="28" spans="1:2" x14ac:dyDescent="0.25">
      <c r="A28" s="111" t="s">
        <v>1166</v>
      </c>
      <c r="B28" s="117" t="s">
        <v>238</v>
      </c>
    </row>
    <row r="29" spans="1:2" x14ac:dyDescent="0.25">
      <c r="A29" s="111" t="s">
        <v>1167</v>
      </c>
      <c r="B29" s="117" t="s">
        <v>241</v>
      </c>
    </row>
    <row r="30" spans="1:2" x14ac:dyDescent="0.25">
      <c r="A30" s="111" t="s">
        <v>1168</v>
      </c>
      <c r="B30" s="117" t="s">
        <v>244</v>
      </c>
    </row>
    <row r="31" spans="1:2" x14ac:dyDescent="0.25">
      <c r="A31" s="111" t="s">
        <v>1169</v>
      </c>
      <c r="B31" s="117" t="s">
        <v>247</v>
      </c>
    </row>
    <row r="32" spans="1:2" x14ac:dyDescent="0.25">
      <c r="A32" s="111" t="s">
        <v>1170</v>
      </c>
      <c r="B32" s="117" t="s">
        <v>251</v>
      </c>
    </row>
    <row r="33" spans="1:2" x14ac:dyDescent="0.25">
      <c r="A33" s="111" t="s">
        <v>1171</v>
      </c>
      <c r="B33" s="117" t="s">
        <v>254</v>
      </c>
    </row>
    <row r="34" spans="1:2" x14ac:dyDescent="0.25">
      <c r="A34" s="111" t="s">
        <v>1172</v>
      </c>
      <c r="B34" s="117" t="s">
        <v>257</v>
      </c>
    </row>
    <row r="35" spans="1:2" x14ac:dyDescent="0.25">
      <c r="A35" s="111" t="s">
        <v>1173</v>
      </c>
      <c r="B35" s="117" t="s">
        <v>260</v>
      </c>
    </row>
    <row r="36" spans="1:2" x14ac:dyDescent="0.25">
      <c r="A36" s="111" t="s">
        <v>1174</v>
      </c>
      <c r="B36" s="117" t="s">
        <v>264</v>
      </c>
    </row>
    <row r="37" spans="1:2" x14ac:dyDescent="0.25">
      <c r="A37" s="111" t="s">
        <v>1175</v>
      </c>
      <c r="B37" s="117" t="s">
        <v>267</v>
      </c>
    </row>
    <row r="38" spans="1:2" x14ac:dyDescent="0.25">
      <c r="A38" s="111" t="s">
        <v>1176</v>
      </c>
      <c r="B38" s="117" t="s">
        <v>270</v>
      </c>
    </row>
    <row r="39" spans="1:2" x14ac:dyDescent="0.25">
      <c r="A39" s="111" t="s">
        <v>1177</v>
      </c>
      <c r="B39" s="117" t="s">
        <v>273</v>
      </c>
    </row>
    <row r="40" spans="1:2" ht="25.5" x14ac:dyDescent="0.25">
      <c r="A40" s="111" t="s">
        <v>1178</v>
      </c>
      <c r="B40" s="117" t="s">
        <v>276</v>
      </c>
    </row>
    <row r="41" spans="1:2" x14ac:dyDescent="0.25">
      <c r="A41" s="110" t="s">
        <v>1179</v>
      </c>
      <c r="B41" s="118" t="s">
        <v>280</v>
      </c>
    </row>
    <row r="42" spans="1:2" ht="25.5" x14ac:dyDescent="0.25">
      <c r="A42" s="110" t="s">
        <v>1180</v>
      </c>
      <c r="B42" s="119" t="s">
        <v>283</v>
      </c>
    </row>
    <row r="43" spans="1:2" ht="25.5" x14ac:dyDescent="0.25">
      <c r="A43" s="110" t="s">
        <v>1181</v>
      </c>
      <c r="B43" s="118" t="s">
        <v>286</v>
      </c>
    </row>
    <row r="44" spans="1:2" x14ac:dyDescent="0.25">
      <c r="A44" s="109" t="s">
        <v>1182</v>
      </c>
      <c r="B44" s="115" t="s">
        <v>288</v>
      </c>
    </row>
    <row r="45" spans="1:2" ht="38.25" x14ac:dyDescent="0.25">
      <c r="A45" s="110" t="s">
        <v>1183</v>
      </c>
      <c r="B45" s="118" t="s">
        <v>289</v>
      </c>
    </row>
    <row r="46" spans="1:2" x14ac:dyDescent="0.25">
      <c r="A46" s="110" t="s">
        <v>1184</v>
      </c>
      <c r="B46" s="118" t="s">
        <v>291</v>
      </c>
    </row>
    <row r="47" spans="1:2" ht="25.5" x14ac:dyDescent="0.25">
      <c r="A47" s="110" t="s">
        <v>1185</v>
      </c>
      <c r="B47" s="118" t="s">
        <v>294</v>
      </c>
    </row>
    <row r="48" spans="1:2" x14ac:dyDescent="0.25">
      <c r="A48" s="110" t="s">
        <v>1186</v>
      </c>
      <c r="B48" s="118" t="s">
        <v>296</v>
      </c>
    </row>
    <row r="49" spans="1:2" x14ac:dyDescent="0.25">
      <c r="A49" s="111" t="s">
        <v>1187</v>
      </c>
      <c r="B49" s="120" t="s">
        <v>1045</v>
      </c>
    </row>
    <row r="50" spans="1:2" x14ac:dyDescent="0.25">
      <c r="A50" s="111" t="s">
        <v>1188</v>
      </c>
      <c r="B50" s="120" t="s">
        <v>1046</v>
      </c>
    </row>
    <row r="51" spans="1:2" x14ac:dyDescent="0.25">
      <c r="A51" s="111" t="s">
        <v>1189</v>
      </c>
      <c r="B51" s="120" t="s">
        <v>1047</v>
      </c>
    </row>
    <row r="52" spans="1:2" x14ac:dyDescent="0.25">
      <c r="A52" s="111" t="s">
        <v>1190</v>
      </c>
      <c r="B52" s="120" t="s">
        <v>1048</v>
      </c>
    </row>
    <row r="53" spans="1:2" x14ac:dyDescent="0.25">
      <c r="A53" s="111" t="s">
        <v>1191</v>
      </c>
      <c r="B53" s="120" t="s">
        <v>1049</v>
      </c>
    </row>
    <row r="54" spans="1:2" x14ac:dyDescent="0.25">
      <c r="A54" s="111" t="s">
        <v>1192</v>
      </c>
      <c r="B54" s="120" t="s">
        <v>298</v>
      </c>
    </row>
    <row r="55" spans="1:2" x14ac:dyDescent="0.25">
      <c r="A55" s="111" t="s">
        <v>1193</v>
      </c>
      <c r="B55" s="120" t="s">
        <v>1050</v>
      </c>
    </row>
    <row r="56" spans="1:2" x14ac:dyDescent="0.25">
      <c r="A56" s="111" t="s">
        <v>1194</v>
      </c>
      <c r="B56" s="120" t="s">
        <v>1051</v>
      </c>
    </row>
    <row r="57" spans="1:2" x14ac:dyDescent="0.25">
      <c r="A57" s="111" t="s">
        <v>1195</v>
      </c>
      <c r="B57" s="120" t="s">
        <v>1052</v>
      </c>
    </row>
    <row r="58" spans="1:2" ht="25.5" x14ac:dyDescent="0.25">
      <c r="A58" s="110" t="s">
        <v>1196</v>
      </c>
      <c r="B58" s="118" t="s">
        <v>299</v>
      </c>
    </row>
    <row r="59" spans="1:2" x14ac:dyDescent="0.25">
      <c r="A59" s="110" t="s">
        <v>1197</v>
      </c>
      <c r="B59" s="118" t="s">
        <v>302</v>
      </c>
    </row>
    <row r="60" spans="1:2" ht="25.5" x14ac:dyDescent="0.25">
      <c r="A60" s="110" t="s">
        <v>1198</v>
      </c>
      <c r="B60" s="118" t="s">
        <v>304</v>
      </c>
    </row>
    <row r="61" spans="1:2" x14ac:dyDescent="0.25">
      <c r="A61" s="111" t="s">
        <v>1199</v>
      </c>
      <c r="B61" s="117" t="s">
        <v>305</v>
      </c>
    </row>
    <row r="62" spans="1:2" x14ac:dyDescent="0.25">
      <c r="A62" s="111" t="s">
        <v>1200</v>
      </c>
      <c r="B62" s="117" t="s">
        <v>307</v>
      </c>
    </row>
    <row r="63" spans="1:2" x14ac:dyDescent="0.25">
      <c r="A63" s="111" t="s">
        <v>1201</v>
      </c>
      <c r="B63" s="117" t="s">
        <v>309</v>
      </c>
    </row>
    <row r="64" spans="1:2" x14ac:dyDescent="0.25">
      <c r="A64" s="111" t="s">
        <v>1202</v>
      </c>
      <c r="B64" s="117" t="s">
        <v>311</v>
      </c>
    </row>
    <row r="65" spans="1:2" x14ac:dyDescent="0.25">
      <c r="A65" s="111" t="s">
        <v>1203</v>
      </c>
      <c r="B65" s="117" t="s">
        <v>314</v>
      </c>
    </row>
    <row r="66" spans="1:2" x14ac:dyDescent="0.25">
      <c r="A66" s="111" t="s">
        <v>1204</v>
      </c>
      <c r="B66" s="117" t="s">
        <v>1053</v>
      </c>
    </row>
    <row r="67" spans="1:2" x14ac:dyDescent="0.25">
      <c r="A67" s="111" t="s">
        <v>1205</v>
      </c>
      <c r="B67" s="117" t="s">
        <v>317</v>
      </c>
    </row>
    <row r="68" spans="1:2" ht="25.5" x14ac:dyDescent="0.25">
      <c r="A68" s="110" t="s">
        <v>1206</v>
      </c>
      <c r="B68" s="118" t="s">
        <v>319</v>
      </c>
    </row>
    <row r="69" spans="1:2" ht="25.5" x14ac:dyDescent="0.25">
      <c r="A69" s="110" t="s">
        <v>1207</v>
      </c>
      <c r="B69" s="118" t="s">
        <v>323</v>
      </c>
    </row>
    <row r="70" spans="1:2" ht="25.5" x14ac:dyDescent="0.25">
      <c r="A70" s="110" t="s">
        <v>1208</v>
      </c>
      <c r="B70" s="118" t="s">
        <v>327</v>
      </c>
    </row>
    <row r="71" spans="1:2" x14ac:dyDescent="0.25">
      <c r="A71" s="110" t="s">
        <v>1209</v>
      </c>
      <c r="B71" s="118" t="s">
        <v>330</v>
      </c>
    </row>
    <row r="72" spans="1:2" ht="25.5" x14ac:dyDescent="0.25">
      <c r="A72" s="110" t="s">
        <v>1210</v>
      </c>
      <c r="B72" s="118" t="s">
        <v>332</v>
      </c>
    </row>
    <row r="73" spans="1:2" ht="38.25" x14ac:dyDescent="0.25">
      <c r="A73" s="110" t="s">
        <v>1211</v>
      </c>
      <c r="B73" s="118" t="s">
        <v>335</v>
      </c>
    </row>
    <row r="74" spans="1:2" ht="25.5" x14ac:dyDescent="0.25">
      <c r="A74" s="110" t="s">
        <v>1212</v>
      </c>
      <c r="B74" s="118" t="s">
        <v>339</v>
      </c>
    </row>
    <row r="75" spans="1:2" x14ac:dyDescent="0.25">
      <c r="A75" s="110" t="s">
        <v>1213</v>
      </c>
      <c r="B75" s="118" t="s">
        <v>342</v>
      </c>
    </row>
    <row r="76" spans="1:2" ht="25.5" x14ac:dyDescent="0.25">
      <c r="A76" s="110" t="s">
        <v>1214</v>
      </c>
      <c r="B76" s="118" t="s">
        <v>345</v>
      </c>
    </row>
    <row r="77" spans="1:2" ht="51" x14ac:dyDescent="0.25">
      <c r="A77" s="110" t="s">
        <v>1215</v>
      </c>
      <c r="B77" s="118" t="s">
        <v>349</v>
      </c>
    </row>
    <row r="78" spans="1:2" x14ac:dyDescent="0.25">
      <c r="A78" s="109" t="s">
        <v>1216</v>
      </c>
      <c r="B78" s="115" t="s">
        <v>353</v>
      </c>
    </row>
    <row r="79" spans="1:2" x14ac:dyDescent="0.25">
      <c r="A79" s="110" t="s">
        <v>1217</v>
      </c>
      <c r="B79" s="118" t="s">
        <v>354</v>
      </c>
    </row>
    <row r="80" spans="1:2" x14ac:dyDescent="0.25">
      <c r="A80" s="111" t="s">
        <v>1218</v>
      </c>
      <c r="B80" s="117" t="s">
        <v>355</v>
      </c>
    </row>
    <row r="81" spans="1:2" x14ac:dyDescent="0.25">
      <c r="A81" s="111" t="s">
        <v>1219</v>
      </c>
      <c r="B81" s="117" t="s">
        <v>357</v>
      </c>
    </row>
    <row r="82" spans="1:2" x14ac:dyDescent="0.25">
      <c r="A82" s="111" t="s">
        <v>1220</v>
      </c>
      <c r="B82" s="117" t="s">
        <v>360</v>
      </c>
    </row>
    <row r="83" spans="1:2" x14ac:dyDescent="0.25">
      <c r="A83" s="111" t="s">
        <v>1472</v>
      </c>
      <c r="B83" s="117" t="s">
        <v>362</v>
      </c>
    </row>
    <row r="84" spans="1:2" x14ac:dyDescent="0.25">
      <c r="A84" s="111" t="s">
        <v>1221</v>
      </c>
      <c r="B84" s="117" t="s">
        <v>366</v>
      </c>
    </row>
    <row r="85" spans="1:2" ht="25.5" x14ac:dyDescent="0.25">
      <c r="A85" s="111" t="s">
        <v>1222</v>
      </c>
      <c r="B85" s="117" t="s">
        <v>370</v>
      </c>
    </row>
    <row r="86" spans="1:2" x14ac:dyDescent="0.25">
      <c r="A86" s="111" t="s">
        <v>1223</v>
      </c>
      <c r="B86" s="117" t="s">
        <v>374</v>
      </c>
    </row>
    <row r="87" spans="1:2" x14ac:dyDescent="0.25">
      <c r="A87" s="111" t="s">
        <v>1224</v>
      </c>
      <c r="B87" s="117" t="s">
        <v>376</v>
      </c>
    </row>
    <row r="88" spans="1:2" x14ac:dyDescent="0.25">
      <c r="A88" s="111" t="s">
        <v>1225</v>
      </c>
      <c r="B88" s="117" t="s">
        <v>378</v>
      </c>
    </row>
    <row r="89" spans="1:2" x14ac:dyDescent="0.25">
      <c r="A89" s="111" t="s">
        <v>1226</v>
      </c>
      <c r="B89" s="117" t="s">
        <v>380</v>
      </c>
    </row>
    <row r="90" spans="1:2" x14ac:dyDescent="0.25">
      <c r="A90" s="111" t="s">
        <v>1227</v>
      </c>
      <c r="B90" s="117" t="s">
        <v>383</v>
      </c>
    </row>
    <row r="91" spans="1:2" x14ac:dyDescent="0.25">
      <c r="A91" s="111" t="s">
        <v>1228</v>
      </c>
      <c r="B91" s="117" t="s">
        <v>385</v>
      </c>
    </row>
    <row r="92" spans="1:2" x14ac:dyDescent="0.25">
      <c r="A92" s="111" t="s">
        <v>1229</v>
      </c>
      <c r="B92" s="117" t="s">
        <v>387</v>
      </c>
    </row>
    <row r="93" spans="1:2" x14ac:dyDescent="0.25">
      <c r="A93" s="111" t="s">
        <v>1230</v>
      </c>
      <c r="B93" s="117" t="s">
        <v>390</v>
      </c>
    </row>
    <row r="94" spans="1:2" x14ac:dyDescent="0.25">
      <c r="A94" s="111" t="s">
        <v>1231</v>
      </c>
      <c r="B94" s="117" t="s">
        <v>392</v>
      </c>
    </row>
    <row r="95" spans="1:2" x14ac:dyDescent="0.25">
      <c r="A95" s="111" t="s">
        <v>1232</v>
      </c>
      <c r="B95" s="117" t="s">
        <v>395</v>
      </c>
    </row>
    <row r="96" spans="1:2" x14ac:dyDescent="0.25">
      <c r="A96" s="110" t="s">
        <v>1233</v>
      </c>
      <c r="B96" s="118" t="s">
        <v>397</v>
      </c>
    </row>
    <row r="97" spans="1:2" x14ac:dyDescent="0.25">
      <c r="A97" s="111" t="s">
        <v>1234</v>
      </c>
      <c r="B97" s="117" t="s">
        <v>398</v>
      </c>
    </row>
    <row r="98" spans="1:2" ht="25.5" x14ac:dyDescent="0.25">
      <c r="A98" s="111" t="s">
        <v>1235</v>
      </c>
      <c r="B98" s="117" t="s">
        <v>401</v>
      </c>
    </row>
    <row r="99" spans="1:2" x14ac:dyDescent="0.25">
      <c r="A99" s="111" t="s">
        <v>1236</v>
      </c>
      <c r="B99" s="117" t="s">
        <v>405</v>
      </c>
    </row>
    <row r="100" spans="1:2" x14ac:dyDescent="0.25">
      <c r="A100" s="111" t="s">
        <v>1237</v>
      </c>
      <c r="B100" s="117" t="s">
        <v>408</v>
      </c>
    </row>
    <row r="101" spans="1:2" x14ac:dyDescent="0.25">
      <c r="A101" s="111" t="s">
        <v>1238</v>
      </c>
      <c r="B101" s="117" t="s">
        <v>411</v>
      </c>
    </row>
    <row r="102" spans="1:2" x14ac:dyDescent="0.25">
      <c r="A102" s="111" t="s">
        <v>1239</v>
      </c>
      <c r="B102" s="117" t="s">
        <v>413</v>
      </c>
    </row>
    <row r="103" spans="1:2" x14ac:dyDescent="0.25">
      <c r="A103" s="111" t="s">
        <v>1240</v>
      </c>
      <c r="B103" s="117" t="s">
        <v>416</v>
      </c>
    </row>
    <row r="104" spans="1:2" x14ac:dyDescent="0.25">
      <c r="A104" s="110" t="s">
        <v>1241</v>
      </c>
      <c r="B104" s="118" t="s">
        <v>419</v>
      </c>
    </row>
    <row r="105" spans="1:2" ht="25.5" x14ac:dyDescent="0.25">
      <c r="A105" s="111" t="s">
        <v>1242</v>
      </c>
      <c r="B105" s="117" t="s">
        <v>420</v>
      </c>
    </row>
    <row r="106" spans="1:2" x14ac:dyDescent="0.25">
      <c r="A106" s="111" t="s">
        <v>1243</v>
      </c>
      <c r="B106" s="121" t="s">
        <v>1054</v>
      </c>
    </row>
    <row r="107" spans="1:2" x14ac:dyDescent="0.25">
      <c r="A107" s="111" t="s">
        <v>1244</v>
      </c>
      <c r="B107" s="121" t="s">
        <v>1055</v>
      </c>
    </row>
    <row r="108" spans="1:2" x14ac:dyDescent="0.25">
      <c r="A108" s="111" t="s">
        <v>1245</v>
      </c>
      <c r="B108" s="117" t="s">
        <v>424</v>
      </c>
    </row>
    <row r="109" spans="1:2" x14ac:dyDescent="0.25">
      <c r="A109" s="111" t="s">
        <v>1246</v>
      </c>
      <c r="B109" s="117" t="s">
        <v>426</v>
      </c>
    </row>
    <row r="110" spans="1:2" x14ac:dyDescent="0.25">
      <c r="A110" s="111" t="s">
        <v>1247</v>
      </c>
      <c r="B110" s="117" t="s">
        <v>428</v>
      </c>
    </row>
    <row r="111" spans="1:2" x14ac:dyDescent="0.25">
      <c r="A111" s="111" t="s">
        <v>1248</v>
      </c>
      <c r="B111" s="117" t="s">
        <v>1056</v>
      </c>
    </row>
    <row r="112" spans="1:2" x14ac:dyDescent="0.25">
      <c r="A112" s="111" t="s">
        <v>1249</v>
      </c>
      <c r="B112" s="117" t="s">
        <v>419</v>
      </c>
    </row>
    <row r="113" spans="1:2" x14ac:dyDescent="0.25">
      <c r="A113" s="110" t="s">
        <v>1250</v>
      </c>
      <c r="B113" s="118" t="s">
        <v>435</v>
      </c>
    </row>
    <row r="114" spans="1:2" x14ac:dyDescent="0.25">
      <c r="A114" s="111" t="s">
        <v>1251</v>
      </c>
      <c r="B114" s="117" t="s">
        <v>436</v>
      </c>
    </row>
    <row r="115" spans="1:2" x14ac:dyDescent="0.25">
      <c r="A115" s="111" t="s">
        <v>1252</v>
      </c>
      <c r="B115" s="117" t="s">
        <v>440</v>
      </c>
    </row>
    <row r="116" spans="1:2" x14ac:dyDescent="0.25">
      <c r="A116" s="111" t="s">
        <v>1253</v>
      </c>
      <c r="B116" s="117" t="s">
        <v>444</v>
      </c>
    </row>
    <row r="117" spans="1:2" x14ac:dyDescent="0.25">
      <c r="A117" s="111" t="s">
        <v>1254</v>
      </c>
      <c r="B117" s="117" t="s">
        <v>448</v>
      </c>
    </row>
    <row r="118" spans="1:2" x14ac:dyDescent="0.25">
      <c r="A118" s="111" t="s">
        <v>1255</v>
      </c>
      <c r="B118" s="117" t="s">
        <v>451</v>
      </c>
    </row>
    <row r="119" spans="1:2" ht="25.5" x14ac:dyDescent="0.25">
      <c r="A119" s="110" t="s">
        <v>1256</v>
      </c>
      <c r="B119" s="118" t="s">
        <v>453</v>
      </c>
    </row>
    <row r="120" spans="1:2" ht="25.5" x14ac:dyDescent="0.25">
      <c r="A120" s="111" t="s">
        <v>1257</v>
      </c>
      <c r="B120" s="117" t="s">
        <v>454</v>
      </c>
    </row>
    <row r="121" spans="1:2" x14ac:dyDescent="0.25">
      <c r="A121" s="111" t="s">
        <v>1258</v>
      </c>
      <c r="B121" s="117" t="s">
        <v>458</v>
      </c>
    </row>
    <row r="122" spans="1:2" x14ac:dyDescent="0.25">
      <c r="A122" s="111" t="s">
        <v>1259</v>
      </c>
      <c r="B122" s="117" t="s">
        <v>460</v>
      </c>
    </row>
    <row r="123" spans="1:2" ht="25.5" x14ac:dyDescent="0.25">
      <c r="A123" s="111" t="s">
        <v>1260</v>
      </c>
      <c r="B123" s="117" t="s">
        <v>464</v>
      </c>
    </row>
    <row r="124" spans="1:2" x14ac:dyDescent="0.25">
      <c r="A124" s="110" t="s">
        <v>1261</v>
      </c>
      <c r="B124" s="118" t="s">
        <v>467</v>
      </c>
    </row>
    <row r="125" spans="1:2" ht="25.5" x14ac:dyDescent="0.25">
      <c r="A125" s="111" t="s">
        <v>1262</v>
      </c>
      <c r="B125" s="117" t="s">
        <v>468</v>
      </c>
    </row>
    <row r="126" spans="1:2" ht="38.25" x14ac:dyDescent="0.25">
      <c r="A126" s="111" t="s">
        <v>1263</v>
      </c>
      <c r="B126" s="117" t="s">
        <v>472</v>
      </c>
    </row>
    <row r="127" spans="1:2" x14ac:dyDescent="0.25">
      <c r="A127" s="111" t="s">
        <v>1264</v>
      </c>
      <c r="B127" s="117" t="s">
        <v>475</v>
      </c>
    </row>
    <row r="128" spans="1:2" ht="25.5" x14ac:dyDescent="0.25">
      <c r="A128" s="110" t="s">
        <v>1265</v>
      </c>
      <c r="B128" s="118" t="s">
        <v>478</v>
      </c>
    </row>
    <row r="129" spans="1:2" x14ac:dyDescent="0.25">
      <c r="A129" s="111" t="s">
        <v>1266</v>
      </c>
      <c r="B129" s="117" t="s">
        <v>479</v>
      </c>
    </row>
    <row r="130" spans="1:2" x14ac:dyDescent="0.25">
      <c r="A130" s="111" t="s">
        <v>1267</v>
      </c>
      <c r="B130" s="117" t="s">
        <v>482</v>
      </c>
    </row>
    <row r="131" spans="1:2" x14ac:dyDescent="0.25">
      <c r="A131" s="111" t="s">
        <v>1268</v>
      </c>
      <c r="B131" s="117" t="s">
        <v>485</v>
      </c>
    </row>
    <row r="132" spans="1:2" x14ac:dyDescent="0.25">
      <c r="A132" s="110" t="s">
        <v>1269</v>
      </c>
      <c r="B132" s="118" t="s">
        <v>489</v>
      </c>
    </row>
    <row r="133" spans="1:2" ht="38.25" x14ac:dyDescent="0.25">
      <c r="A133" s="111" t="s">
        <v>1270</v>
      </c>
      <c r="B133" s="117" t="s">
        <v>490</v>
      </c>
    </row>
    <row r="134" spans="1:2" x14ac:dyDescent="0.25">
      <c r="A134" s="111" t="s">
        <v>1271</v>
      </c>
      <c r="B134" s="122" t="s">
        <v>494</v>
      </c>
    </row>
    <row r="135" spans="1:2" x14ac:dyDescent="0.25">
      <c r="A135" s="111" t="s">
        <v>1272</v>
      </c>
      <c r="B135" s="117" t="s">
        <v>496</v>
      </c>
    </row>
    <row r="136" spans="1:2" x14ac:dyDescent="0.25">
      <c r="A136" s="111" t="s">
        <v>1273</v>
      </c>
      <c r="B136" s="117" t="s">
        <v>499</v>
      </c>
    </row>
    <row r="137" spans="1:2" x14ac:dyDescent="0.25">
      <c r="A137" s="111" t="s">
        <v>1274</v>
      </c>
      <c r="B137" s="117" t="s">
        <v>502</v>
      </c>
    </row>
    <row r="138" spans="1:2" x14ac:dyDescent="0.25">
      <c r="A138" s="110" t="s">
        <v>1275</v>
      </c>
      <c r="B138" s="118" t="s">
        <v>506</v>
      </c>
    </row>
    <row r="139" spans="1:2" x14ac:dyDescent="0.25">
      <c r="A139" s="111" t="s">
        <v>1276</v>
      </c>
      <c r="B139" s="117" t="s">
        <v>507</v>
      </c>
    </row>
    <row r="140" spans="1:2" x14ac:dyDescent="0.25">
      <c r="A140" s="111" t="s">
        <v>1277</v>
      </c>
      <c r="B140" s="117" t="s">
        <v>509</v>
      </c>
    </row>
    <row r="141" spans="1:2" ht="25.5" x14ac:dyDescent="0.25">
      <c r="A141" s="111" t="s">
        <v>1278</v>
      </c>
      <c r="B141" s="117" t="s">
        <v>512</v>
      </c>
    </row>
    <row r="142" spans="1:2" x14ac:dyDescent="0.25">
      <c r="A142" s="111" t="s">
        <v>1279</v>
      </c>
      <c r="B142" s="117" t="s">
        <v>516</v>
      </c>
    </row>
    <row r="143" spans="1:2" x14ac:dyDescent="0.25">
      <c r="A143" s="111" t="s">
        <v>1280</v>
      </c>
      <c r="B143" s="117" t="s">
        <v>520</v>
      </c>
    </row>
    <row r="144" spans="1:2" x14ac:dyDescent="0.25">
      <c r="A144" s="111" t="s">
        <v>1281</v>
      </c>
      <c r="B144" s="117" t="s">
        <v>524</v>
      </c>
    </row>
    <row r="145" spans="1:2" ht="38.25" x14ac:dyDescent="0.25">
      <c r="A145" s="111" t="s">
        <v>1282</v>
      </c>
      <c r="B145" s="117" t="s">
        <v>528</v>
      </c>
    </row>
    <row r="146" spans="1:2" x14ac:dyDescent="0.25">
      <c r="A146" s="111" t="s">
        <v>1280</v>
      </c>
      <c r="B146" s="117" t="s">
        <v>532</v>
      </c>
    </row>
    <row r="147" spans="1:2" x14ac:dyDescent="0.25">
      <c r="A147" s="111" t="s">
        <v>1283</v>
      </c>
      <c r="B147" s="120" t="s">
        <v>1057</v>
      </c>
    </row>
    <row r="148" spans="1:2" x14ac:dyDescent="0.25">
      <c r="A148" s="111" t="s">
        <v>1284</v>
      </c>
      <c r="B148" s="120" t="s">
        <v>1058</v>
      </c>
    </row>
    <row r="149" spans="1:2" x14ac:dyDescent="0.25">
      <c r="A149" s="111" t="s">
        <v>1285</v>
      </c>
      <c r="B149" s="120" t="s">
        <v>1059</v>
      </c>
    </row>
    <row r="150" spans="1:2" x14ac:dyDescent="0.25">
      <c r="A150" s="111" t="s">
        <v>1286</v>
      </c>
      <c r="B150" s="120" t="s">
        <v>1060</v>
      </c>
    </row>
    <row r="151" spans="1:2" x14ac:dyDescent="0.25">
      <c r="A151" s="111" t="s">
        <v>1287</v>
      </c>
      <c r="B151" s="120" t="s">
        <v>1061</v>
      </c>
    </row>
    <row r="152" spans="1:2" x14ac:dyDescent="0.25">
      <c r="A152" s="111" t="s">
        <v>1288</v>
      </c>
      <c r="B152" s="120" t="s">
        <v>1062</v>
      </c>
    </row>
    <row r="153" spans="1:2" x14ac:dyDescent="0.25">
      <c r="A153" s="110" t="s">
        <v>1289</v>
      </c>
      <c r="B153" s="118" t="s">
        <v>534</v>
      </c>
    </row>
    <row r="154" spans="1:2" x14ac:dyDescent="0.25">
      <c r="A154" s="110" t="s">
        <v>1290</v>
      </c>
      <c r="B154" s="118" t="s">
        <v>536</v>
      </c>
    </row>
    <row r="155" spans="1:2" x14ac:dyDescent="0.25">
      <c r="A155" s="110" t="s">
        <v>1291</v>
      </c>
      <c r="B155" s="118" t="s">
        <v>539</v>
      </c>
    </row>
    <row r="156" spans="1:2" x14ac:dyDescent="0.25">
      <c r="A156" s="110" t="s">
        <v>1292</v>
      </c>
      <c r="B156" s="118" t="s">
        <v>541</v>
      </c>
    </row>
    <row r="157" spans="1:2" x14ac:dyDescent="0.25">
      <c r="A157" s="110" t="s">
        <v>1293</v>
      </c>
      <c r="B157" s="118" t="s">
        <v>544</v>
      </c>
    </row>
    <row r="158" spans="1:2" x14ac:dyDescent="0.25">
      <c r="A158" s="109" t="s">
        <v>1294</v>
      </c>
      <c r="B158" s="115" t="s">
        <v>546</v>
      </c>
    </row>
    <row r="159" spans="1:2" x14ac:dyDescent="0.25">
      <c r="A159" s="111" t="s">
        <v>1295</v>
      </c>
      <c r="B159" s="117" t="s">
        <v>547</v>
      </c>
    </row>
    <row r="160" spans="1:2" x14ac:dyDescent="0.25">
      <c r="A160" s="111" t="s">
        <v>1296</v>
      </c>
      <c r="B160" s="117" t="s">
        <v>549</v>
      </c>
    </row>
    <row r="161" spans="1:2" x14ac:dyDescent="0.25">
      <c r="A161" s="111" t="s">
        <v>1297</v>
      </c>
      <c r="B161" s="117" t="s">
        <v>552</v>
      </c>
    </row>
    <row r="162" spans="1:2" x14ac:dyDescent="0.25">
      <c r="A162" s="111" t="s">
        <v>1298</v>
      </c>
      <c r="B162" s="117" t="s">
        <v>554</v>
      </c>
    </row>
    <row r="163" spans="1:2" ht="25.5" x14ac:dyDescent="0.25">
      <c r="A163" s="111" t="s">
        <v>1299</v>
      </c>
      <c r="B163" s="117" t="s">
        <v>556</v>
      </c>
    </row>
    <row r="164" spans="1:2" x14ac:dyDescent="0.25">
      <c r="A164" s="111" t="s">
        <v>1300</v>
      </c>
      <c r="B164" s="117" t="s">
        <v>559</v>
      </c>
    </row>
    <row r="165" spans="1:2" x14ac:dyDescent="0.25">
      <c r="A165" s="111" t="s">
        <v>1301</v>
      </c>
      <c r="B165" s="117" t="s">
        <v>563</v>
      </c>
    </row>
    <row r="166" spans="1:2" x14ac:dyDescent="0.25">
      <c r="A166" s="111" t="s">
        <v>1302</v>
      </c>
      <c r="B166" s="117" t="s">
        <v>566</v>
      </c>
    </row>
    <row r="167" spans="1:2" x14ac:dyDescent="0.25">
      <c r="A167" s="111" t="s">
        <v>1303</v>
      </c>
      <c r="B167" s="117" t="s">
        <v>1063</v>
      </c>
    </row>
    <row r="168" spans="1:2" x14ac:dyDescent="0.25">
      <c r="A168" s="111" t="s">
        <v>1304</v>
      </c>
      <c r="B168" s="117" t="s">
        <v>571</v>
      </c>
    </row>
    <row r="169" spans="1:2" x14ac:dyDescent="0.25">
      <c r="A169" s="109" t="s">
        <v>1305</v>
      </c>
      <c r="B169" s="115" t="s">
        <v>575</v>
      </c>
    </row>
    <row r="170" spans="1:2" x14ac:dyDescent="0.25">
      <c r="A170" s="110" t="s">
        <v>1306</v>
      </c>
      <c r="B170" s="118" t="s">
        <v>576</v>
      </c>
    </row>
    <row r="171" spans="1:2" x14ac:dyDescent="0.25">
      <c r="A171" s="111" t="s">
        <v>1307</v>
      </c>
      <c r="B171" s="117" t="s">
        <v>577</v>
      </c>
    </row>
    <row r="172" spans="1:2" x14ac:dyDescent="0.25">
      <c r="A172" s="111" t="s">
        <v>1308</v>
      </c>
      <c r="B172" s="117" t="s">
        <v>579</v>
      </c>
    </row>
    <row r="173" spans="1:2" x14ac:dyDescent="0.25">
      <c r="A173" s="111" t="s">
        <v>1307</v>
      </c>
      <c r="B173" s="117" t="s">
        <v>581</v>
      </c>
    </row>
    <row r="174" spans="1:2" x14ac:dyDescent="0.25">
      <c r="A174" s="111" t="s">
        <v>1308</v>
      </c>
      <c r="B174" s="117" t="s">
        <v>583</v>
      </c>
    </row>
    <row r="175" spans="1:2" x14ac:dyDescent="0.25">
      <c r="A175" s="110" t="s">
        <v>1309</v>
      </c>
      <c r="B175" s="118" t="s">
        <v>585</v>
      </c>
    </row>
    <row r="176" spans="1:2" x14ac:dyDescent="0.25">
      <c r="A176" s="111" t="s">
        <v>1310</v>
      </c>
      <c r="B176" s="117" t="s">
        <v>586</v>
      </c>
    </row>
    <row r="177" spans="1:2" x14ac:dyDescent="0.25">
      <c r="A177" s="111" t="s">
        <v>1311</v>
      </c>
      <c r="B177" s="117" t="s">
        <v>588</v>
      </c>
    </row>
    <row r="178" spans="1:2" x14ac:dyDescent="0.25">
      <c r="A178" s="111" t="s">
        <v>1312</v>
      </c>
      <c r="B178" s="117" t="s">
        <v>591</v>
      </c>
    </row>
    <row r="179" spans="1:2" ht="25.5" x14ac:dyDescent="0.25">
      <c r="A179" s="110" t="s">
        <v>1313</v>
      </c>
      <c r="B179" s="118" t="s">
        <v>595</v>
      </c>
    </row>
    <row r="180" spans="1:2" x14ac:dyDescent="0.25">
      <c r="A180" s="110" t="s">
        <v>1314</v>
      </c>
      <c r="B180" s="118" t="s">
        <v>598</v>
      </c>
    </row>
    <row r="181" spans="1:2" x14ac:dyDescent="0.25">
      <c r="A181" s="111" t="s">
        <v>1315</v>
      </c>
      <c r="B181" s="117" t="s">
        <v>1064</v>
      </c>
    </row>
    <row r="182" spans="1:2" x14ac:dyDescent="0.25">
      <c r="A182" s="111" t="s">
        <v>1316</v>
      </c>
      <c r="B182" s="117" t="s">
        <v>602</v>
      </c>
    </row>
    <row r="183" spans="1:2" x14ac:dyDescent="0.25">
      <c r="A183" s="111" t="s">
        <v>1317</v>
      </c>
      <c r="B183" s="123" t="s">
        <v>1065</v>
      </c>
    </row>
    <row r="184" spans="1:2" ht="25.5" x14ac:dyDescent="0.25">
      <c r="A184" s="111" t="s">
        <v>1318</v>
      </c>
      <c r="B184" s="117" t="s">
        <v>1066</v>
      </c>
    </row>
    <row r="185" spans="1:2" x14ac:dyDescent="0.25">
      <c r="A185" s="111" t="s">
        <v>1319</v>
      </c>
      <c r="B185" s="117" t="s">
        <v>608</v>
      </c>
    </row>
    <row r="186" spans="1:2" x14ac:dyDescent="0.25">
      <c r="A186" s="111" t="s">
        <v>1320</v>
      </c>
      <c r="B186" s="117" t="s">
        <v>1067</v>
      </c>
    </row>
    <row r="187" spans="1:2" x14ac:dyDescent="0.25">
      <c r="A187" s="111" t="s">
        <v>1321</v>
      </c>
      <c r="B187" s="117" t="s">
        <v>1068</v>
      </c>
    </row>
    <row r="188" spans="1:2" x14ac:dyDescent="0.25">
      <c r="A188" s="110" t="s">
        <v>1322</v>
      </c>
      <c r="B188" s="118" t="s">
        <v>612</v>
      </c>
    </row>
    <row r="189" spans="1:2" x14ac:dyDescent="0.25">
      <c r="A189" s="110" t="s">
        <v>1323</v>
      </c>
      <c r="B189" s="118" t="s">
        <v>615</v>
      </c>
    </row>
    <row r="190" spans="1:2" ht="25.5" x14ac:dyDescent="0.25">
      <c r="A190" s="110" t="s">
        <v>1324</v>
      </c>
      <c r="B190" s="118" t="s">
        <v>618</v>
      </c>
    </row>
    <row r="191" spans="1:2" x14ac:dyDescent="0.25">
      <c r="A191" s="110" t="s">
        <v>1325</v>
      </c>
      <c r="B191" s="118" t="s">
        <v>621</v>
      </c>
    </row>
    <row r="192" spans="1:2" x14ac:dyDescent="0.25">
      <c r="A192" s="109" t="s">
        <v>1326</v>
      </c>
      <c r="B192" s="115" t="s">
        <v>623</v>
      </c>
    </row>
    <row r="193" spans="1:2" x14ac:dyDescent="0.25">
      <c r="A193" s="110" t="s">
        <v>1327</v>
      </c>
      <c r="B193" s="118" t="s">
        <v>624</v>
      </c>
    </row>
    <row r="194" spans="1:2" x14ac:dyDescent="0.25">
      <c r="A194" s="111" t="s">
        <v>1328</v>
      </c>
      <c r="B194" s="117" t="s">
        <v>625</v>
      </c>
    </row>
    <row r="195" spans="1:2" x14ac:dyDescent="0.25">
      <c r="A195" s="111" t="s">
        <v>1329</v>
      </c>
      <c r="B195" s="117" t="s">
        <v>1069</v>
      </c>
    </row>
    <row r="196" spans="1:2" x14ac:dyDescent="0.25">
      <c r="A196" s="111" t="s">
        <v>1330</v>
      </c>
      <c r="B196" s="117" t="s">
        <v>1070</v>
      </c>
    </row>
    <row r="197" spans="1:2" x14ac:dyDescent="0.25">
      <c r="A197" s="111" t="s">
        <v>1331</v>
      </c>
      <c r="B197" s="117" t="s">
        <v>1071</v>
      </c>
    </row>
    <row r="198" spans="1:2" x14ac:dyDescent="0.25">
      <c r="A198" s="111" t="s">
        <v>1332</v>
      </c>
      <c r="B198" s="124" t="s">
        <v>1072</v>
      </c>
    </row>
    <row r="199" spans="1:2" x14ac:dyDescent="0.25">
      <c r="A199" s="111" t="s">
        <v>1333</v>
      </c>
      <c r="B199" s="117" t="s">
        <v>631</v>
      </c>
    </row>
    <row r="200" spans="1:2" x14ac:dyDescent="0.25">
      <c r="A200" s="110" t="s">
        <v>1334</v>
      </c>
      <c r="B200" s="118" t="s">
        <v>633</v>
      </c>
    </row>
    <row r="201" spans="1:2" x14ac:dyDescent="0.25">
      <c r="A201" s="111" t="s">
        <v>1335</v>
      </c>
      <c r="B201" s="117" t="s">
        <v>634</v>
      </c>
    </row>
    <row r="202" spans="1:2" ht="25.5" x14ac:dyDescent="0.25">
      <c r="A202" s="111" t="s">
        <v>1336</v>
      </c>
      <c r="B202" s="117" t="s">
        <v>638</v>
      </c>
    </row>
    <row r="203" spans="1:2" x14ac:dyDescent="0.25">
      <c r="A203" s="110" t="s">
        <v>1337</v>
      </c>
      <c r="B203" s="118" t="s">
        <v>642</v>
      </c>
    </row>
    <row r="204" spans="1:2" x14ac:dyDescent="0.25">
      <c r="A204" s="111" t="s">
        <v>1338</v>
      </c>
      <c r="B204" s="117" t="s">
        <v>643</v>
      </c>
    </row>
    <row r="205" spans="1:2" ht="25.5" x14ac:dyDescent="0.25">
      <c r="A205" s="111" t="s">
        <v>1339</v>
      </c>
      <c r="B205" s="117" t="s">
        <v>645</v>
      </c>
    </row>
    <row r="206" spans="1:2" x14ac:dyDescent="0.25">
      <c r="A206" s="110" t="s">
        <v>1340</v>
      </c>
      <c r="B206" s="118" t="s">
        <v>649</v>
      </c>
    </row>
    <row r="207" spans="1:2" x14ac:dyDescent="0.25">
      <c r="A207" s="110" t="s">
        <v>1341</v>
      </c>
      <c r="B207" s="118" t="s">
        <v>1073</v>
      </c>
    </row>
    <row r="208" spans="1:2" x14ac:dyDescent="0.25">
      <c r="A208" s="110" t="s">
        <v>1342</v>
      </c>
      <c r="B208" s="118" t="s">
        <v>653</v>
      </c>
    </row>
    <row r="209" spans="1:2" x14ac:dyDescent="0.25">
      <c r="A209" s="110" t="s">
        <v>1343</v>
      </c>
      <c r="B209" s="118" t="s">
        <v>655</v>
      </c>
    </row>
    <row r="210" spans="1:2" x14ac:dyDescent="0.25">
      <c r="A210" s="111" t="s">
        <v>1344</v>
      </c>
      <c r="B210" s="117" t="s">
        <v>656</v>
      </c>
    </row>
    <row r="211" spans="1:2" x14ac:dyDescent="0.25">
      <c r="A211" s="111" t="s">
        <v>1345</v>
      </c>
      <c r="B211" s="117" t="s">
        <v>659</v>
      </c>
    </row>
    <row r="212" spans="1:2" x14ac:dyDescent="0.25">
      <c r="A212" s="111" t="s">
        <v>1346</v>
      </c>
      <c r="B212" s="117" t="s">
        <v>662</v>
      </c>
    </row>
    <row r="213" spans="1:2" x14ac:dyDescent="0.25">
      <c r="A213" s="111" t="s">
        <v>1347</v>
      </c>
      <c r="B213" s="117" t="s">
        <v>665</v>
      </c>
    </row>
    <row r="214" spans="1:2" x14ac:dyDescent="0.25">
      <c r="A214" s="111" t="s">
        <v>1348</v>
      </c>
      <c r="B214" s="117" t="s">
        <v>667</v>
      </c>
    </row>
    <row r="215" spans="1:2" x14ac:dyDescent="0.25">
      <c r="A215" s="111" t="s">
        <v>1349</v>
      </c>
      <c r="B215" s="117" t="s">
        <v>670</v>
      </c>
    </row>
    <row r="216" spans="1:2" x14ac:dyDescent="0.25">
      <c r="A216" s="111" t="s">
        <v>1350</v>
      </c>
      <c r="B216" s="117" t="s">
        <v>673</v>
      </c>
    </row>
    <row r="217" spans="1:2" x14ac:dyDescent="0.25">
      <c r="A217" s="111" t="s">
        <v>1347</v>
      </c>
      <c r="B217" s="117" t="s">
        <v>676</v>
      </c>
    </row>
    <row r="218" spans="1:2" x14ac:dyDescent="0.25">
      <c r="A218" s="111" t="s">
        <v>1348</v>
      </c>
      <c r="B218" s="117" t="s">
        <v>678</v>
      </c>
    </row>
    <row r="219" spans="1:2" x14ac:dyDescent="0.25">
      <c r="A219" s="110" t="s">
        <v>1351</v>
      </c>
      <c r="B219" s="118" t="s">
        <v>680</v>
      </c>
    </row>
    <row r="220" spans="1:2" x14ac:dyDescent="0.25">
      <c r="A220" s="110" t="s">
        <v>1352</v>
      </c>
      <c r="B220" s="118" t="s">
        <v>682</v>
      </c>
    </row>
    <row r="221" spans="1:2" x14ac:dyDescent="0.25">
      <c r="A221" s="110" t="s">
        <v>1353</v>
      </c>
      <c r="B221" s="118" t="s">
        <v>684</v>
      </c>
    </row>
    <row r="222" spans="1:2" ht="25.5" x14ac:dyDescent="0.25">
      <c r="A222" s="110" t="s">
        <v>1354</v>
      </c>
      <c r="B222" s="118" t="s">
        <v>686</v>
      </c>
    </row>
    <row r="223" spans="1:2" x14ac:dyDescent="0.25">
      <c r="A223" s="110" t="s">
        <v>1355</v>
      </c>
      <c r="B223" s="118" t="s">
        <v>688</v>
      </c>
    </row>
    <row r="224" spans="1:2" x14ac:dyDescent="0.25">
      <c r="A224" s="110" t="s">
        <v>1352</v>
      </c>
      <c r="B224" s="118" t="s">
        <v>691</v>
      </c>
    </row>
    <row r="225" spans="1:2" x14ac:dyDescent="0.25">
      <c r="A225" s="110" t="s">
        <v>1353</v>
      </c>
      <c r="B225" s="118" t="s">
        <v>693</v>
      </c>
    </row>
    <row r="226" spans="1:2" ht="25.5" x14ac:dyDescent="0.25">
      <c r="A226" s="110" t="s">
        <v>1354</v>
      </c>
      <c r="B226" s="118" t="s">
        <v>694</v>
      </c>
    </row>
    <row r="227" spans="1:2" x14ac:dyDescent="0.25">
      <c r="A227" s="110" t="s">
        <v>1355</v>
      </c>
      <c r="B227" s="118" t="s">
        <v>695</v>
      </c>
    </row>
    <row r="228" spans="1:2" x14ac:dyDescent="0.25">
      <c r="A228" s="110" t="s">
        <v>1356</v>
      </c>
      <c r="B228" s="118" t="s">
        <v>696</v>
      </c>
    </row>
    <row r="229" spans="1:2" x14ac:dyDescent="0.25">
      <c r="A229" s="110" t="s">
        <v>1356</v>
      </c>
      <c r="B229" s="118" t="s">
        <v>698</v>
      </c>
    </row>
    <row r="230" spans="1:2" x14ac:dyDescent="0.25">
      <c r="A230" s="109" t="s">
        <v>1357</v>
      </c>
      <c r="B230" s="115" t="s">
        <v>701</v>
      </c>
    </row>
    <row r="231" spans="1:2" x14ac:dyDescent="0.25">
      <c r="A231" s="110" t="s">
        <v>1358</v>
      </c>
      <c r="B231" s="125" t="s">
        <v>702</v>
      </c>
    </row>
    <row r="232" spans="1:2" x14ac:dyDescent="0.25">
      <c r="A232" s="111" t="s">
        <v>1359</v>
      </c>
      <c r="B232" s="126" t="s">
        <v>703</v>
      </c>
    </row>
    <row r="233" spans="1:2" x14ac:dyDescent="0.25">
      <c r="A233" s="111" t="s">
        <v>1360</v>
      </c>
      <c r="B233" s="126" t="s">
        <v>706</v>
      </c>
    </row>
    <row r="234" spans="1:2" ht="25.5" x14ac:dyDescent="0.25">
      <c r="A234" s="111" t="s">
        <v>1361</v>
      </c>
      <c r="B234" s="126" t="s">
        <v>708</v>
      </c>
    </row>
    <row r="235" spans="1:2" x14ac:dyDescent="0.25">
      <c r="A235" s="110" t="s">
        <v>1362</v>
      </c>
      <c r="B235" s="118" t="s">
        <v>712</v>
      </c>
    </row>
    <row r="236" spans="1:2" ht="25.5" x14ac:dyDescent="0.25">
      <c r="A236" s="110" t="s">
        <v>1363</v>
      </c>
      <c r="B236" s="118" t="s">
        <v>715</v>
      </c>
    </row>
    <row r="237" spans="1:2" x14ac:dyDescent="0.25">
      <c r="A237" s="110" t="s">
        <v>1364</v>
      </c>
      <c r="B237" s="118" t="s">
        <v>718</v>
      </c>
    </row>
    <row r="238" spans="1:2" x14ac:dyDescent="0.25">
      <c r="A238" s="110" t="s">
        <v>1365</v>
      </c>
      <c r="B238" s="118" t="s">
        <v>721</v>
      </c>
    </row>
    <row r="239" spans="1:2" x14ac:dyDescent="0.25">
      <c r="A239" s="110" t="s">
        <v>1366</v>
      </c>
      <c r="B239" s="118" t="s">
        <v>723</v>
      </c>
    </row>
    <row r="240" spans="1:2" x14ac:dyDescent="0.25">
      <c r="A240" s="109" t="s">
        <v>1367</v>
      </c>
      <c r="B240" s="115" t="s">
        <v>725</v>
      </c>
    </row>
    <row r="241" spans="1:2" x14ac:dyDescent="0.25">
      <c r="A241" s="110" t="s">
        <v>1368</v>
      </c>
      <c r="B241" s="118" t="s">
        <v>726</v>
      </c>
    </row>
    <row r="242" spans="1:2" x14ac:dyDescent="0.25">
      <c r="A242" s="111" t="s">
        <v>1369</v>
      </c>
      <c r="B242" s="126" t="s">
        <v>727</v>
      </c>
    </row>
    <row r="243" spans="1:2" x14ac:dyDescent="0.25">
      <c r="A243" s="111" t="s">
        <v>1370</v>
      </c>
      <c r="B243" s="126" t="s">
        <v>731</v>
      </c>
    </row>
    <row r="244" spans="1:2" x14ac:dyDescent="0.25">
      <c r="A244" s="111" t="s">
        <v>1371</v>
      </c>
      <c r="B244" s="117" t="s">
        <v>735</v>
      </c>
    </row>
    <row r="245" spans="1:2" x14ac:dyDescent="0.25">
      <c r="A245" s="111" t="s">
        <v>1372</v>
      </c>
      <c r="B245" s="126" t="s">
        <v>737</v>
      </c>
    </row>
    <row r="246" spans="1:2" x14ac:dyDescent="0.25">
      <c r="A246" s="111" t="s">
        <v>1373</v>
      </c>
      <c r="B246" s="126" t="s">
        <v>741</v>
      </c>
    </row>
    <row r="247" spans="1:2" x14ac:dyDescent="0.25">
      <c r="A247" s="111" t="s">
        <v>1374</v>
      </c>
      <c r="B247" s="126" t="s">
        <v>744</v>
      </c>
    </row>
    <row r="248" spans="1:2" x14ac:dyDescent="0.25">
      <c r="A248" s="111" t="s">
        <v>1375</v>
      </c>
      <c r="B248" s="126" t="s">
        <v>745</v>
      </c>
    </row>
    <row r="249" spans="1:2" ht="63.75" x14ac:dyDescent="0.25">
      <c r="A249" s="111" t="s">
        <v>1376</v>
      </c>
      <c r="B249" s="126" t="s">
        <v>1074</v>
      </c>
    </row>
    <row r="250" spans="1:2" x14ac:dyDescent="0.25">
      <c r="A250" s="111" t="s">
        <v>1377</v>
      </c>
      <c r="B250" s="126" t="s">
        <v>1075</v>
      </c>
    </row>
    <row r="251" spans="1:2" x14ac:dyDescent="0.25">
      <c r="A251" s="110" t="s">
        <v>1378</v>
      </c>
      <c r="B251" s="118" t="s">
        <v>747</v>
      </c>
    </row>
    <row r="252" spans="1:2" x14ac:dyDescent="0.25">
      <c r="A252" s="111" t="s">
        <v>1379</v>
      </c>
      <c r="B252" s="126" t="s">
        <v>748</v>
      </c>
    </row>
    <row r="253" spans="1:2" x14ac:dyDescent="0.25">
      <c r="A253" s="111" t="s">
        <v>1380</v>
      </c>
      <c r="B253" s="126" t="s">
        <v>752</v>
      </c>
    </row>
    <row r="254" spans="1:2" ht="25.5" x14ac:dyDescent="0.25">
      <c r="A254" s="111" t="s">
        <v>1381</v>
      </c>
      <c r="B254" s="126" t="s">
        <v>756</v>
      </c>
    </row>
    <row r="255" spans="1:2" x14ac:dyDescent="0.25">
      <c r="A255" s="111" t="s">
        <v>1382</v>
      </c>
      <c r="B255" s="126" t="s">
        <v>759</v>
      </c>
    </row>
    <row r="256" spans="1:2" x14ac:dyDescent="0.25">
      <c r="A256" s="111" t="s">
        <v>1383</v>
      </c>
      <c r="B256" s="126" t="s">
        <v>763</v>
      </c>
    </row>
    <row r="257" spans="1:2" x14ac:dyDescent="0.25">
      <c r="A257" s="111" t="s">
        <v>1384</v>
      </c>
      <c r="B257" s="126" t="s">
        <v>766</v>
      </c>
    </row>
    <row r="258" spans="1:2" x14ac:dyDescent="0.25">
      <c r="A258" s="110" t="s">
        <v>1385</v>
      </c>
      <c r="B258" s="118" t="s">
        <v>770</v>
      </c>
    </row>
    <row r="259" spans="1:2" x14ac:dyDescent="0.25">
      <c r="A259" s="111" t="s">
        <v>1386</v>
      </c>
      <c r="B259" s="126" t="s">
        <v>771</v>
      </c>
    </row>
    <row r="260" spans="1:2" x14ac:dyDescent="0.25">
      <c r="A260" s="111" t="s">
        <v>1387</v>
      </c>
      <c r="B260" s="126" t="s">
        <v>775</v>
      </c>
    </row>
    <row r="261" spans="1:2" x14ac:dyDescent="0.25">
      <c r="A261" s="110" t="s">
        <v>1388</v>
      </c>
      <c r="B261" s="118" t="s">
        <v>779</v>
      </c>
    </row>
    <row r="262" spans="1:2" ht="25.5" x14ac:dyDescent="0.25">
      <c r="A262" s="111" t="s">
        <v>1389</v>
      </c>
      <c r="B262" s="126" t="s">
        <v>780</v>
      </c>
    </row>
    <row r="263" spans="1:2" ht="25.5" x14ac:dyDescent="0.25">
      <c r="A263" s="111" t="s">
        <v>1390</v>
      </c>
      <c r="B263" s="126" t="s">
        <v>784</v>
      </c>
    </row>
    <row r="264" spans="1:2" x14ac:dyDescent="0.25">
      <c r="A264" s="110" t="s">
        <v>1391</v>
      </c>
      <c r="B264" s="118" t="s">
        <v>788</v>
      </c>
    </row>
    <row r="265" spans="1:2" x14ac:dyDescent="0.25">
      <c r="A265" s="109" t="s">
        <v>1392</v>
      </c>
      <c r="B265" s="127" t="s">
        <v>790</v>
      </c>
    </row>
    <row r="266" spans="1:2" x14ac:dyDescent="0.25">
      <c r="A266" s="110" t="s">
        <v>1393</v>
      </c>
      <c r="B266" s="118" t="s">
        <v>791</v>
      </c>
    </row>
    <row r="267" spans="1:2" x14ac:dyDescent="0.25">
      <c r="A267" s="111" t="s">
        <v>1394</v>
      </c>
      <c r="B267" s="126" t="s">
        <v>792</v>
      </c>
    </row>
    <row r="268" spans="1:2" ht="25.5" x14ac:dyDescent="0.25">
      <c r="A268" s="111" t="s">
        <v>1395</v>
      </c>
      <c r="B268" s="126" t="s">
        <v>796</v>
      </c>
    </row>
    <row r="269" spans="1:2" x14ac:dyDescent="0.25">
      <c r="A269" s="111" t="s">
        <v>1396</v>
      </c>
      <c r="B269" s="126" t="s">
        <v>800</v>
      </c>
    </row>
    <row r="270" spans="1:2" ht="25.5" x14ac:dyDescent="0.25">
      <c r="A270" s="110" t="s">
        <v>1397</v>
      </c>
      <c r="B270" s="118" t="s">
        <v>804</v>
      </c>
    </row>
    <row r="271" spans="1:2" x14ac:dyDescent="0.25">
      <c r="A271" s="111" t="s">
        <v>1398</v>
      </c>
      <c r="B271" s="117" t="s">
        <v>805</v>
      </c>
    </row>
    <row r="272" spans="1:2" x14ac:dyDescent="0.25">
      <c r="A272" s="111" t="s">
        <v>1399</v>
      </c>
      <c r="B272" s="117" t="s">
        <v>808</v>
      </c>
    </row>
    <row r="273" spans="1:2" ht="38.25" x14ac:dyDescent="0.25">
      <c r="A273" s="111" t="s">
        <v>1400</v>
      </c>
      <c r="B273" s="117" t="s">
        <v>812</v>
      </c>
    </row>
    <row r="274" spans="1:2" x14ac:dyDescent="0.25">
      <c r="A274" s="111" t="s">
        <v>1401</v>
      </c>
      <c r="B274" s="126" t="s">
        <v>816</v>
      </c>
    </row>
    <row r="275" spans="1:2" x14ac:dyDescent="0.25">
      <c r="A275" s="111" t="s">
        <v>1402</v>
      </c>
      <c r="B275" s="126" t="s">
        <v>819</v>
      </c>
    </row>
    <row r="276" spans="1:2" ht="25.5" x14ac:dyDescent="0.25">
      <c r="A276" s="111" t="s">
        <v>1403</v>
      </c>
      <c r="B276" s="126" t="s">
        <v>821</v>
      </c>
    </row>
    <row r="277" spans="1:2" ht="25.5" x14ac:dyDescent="0.25">
      <c r="A277" s="111" t="s">
        <v>1403</v>
      </c>
      <c r="B277" s="126" t="s">
        <v>825</v>
      </c>
    </row>
    <row r="278" spans="1:2" x14ac:dyDescent="0.25">
      <c r="A278" s="110" t="s">
        <v>1404</v>
      </c>
      <c r="B278" s="118" t="s">
        <v>828</v>
      </c>
    </row>
    <row r="279" spans="1:2" x14ac:dyDescent="0.25">
      <c r="A279" s="111" t="s">
        <v>1405</v>
      </c>
      <c r="B279" s="117" t="s">
        <v>829</v>
      </c>
    </row>
    <row r="280" spans="1:2" x14ac:dyDescent="0.25">
      <c r="A280" s="111" t="s">
        <v>1406</v>
      </c>
      <c r="B280" s="117" t="s">
        <v>833</v>
      </c>
    </row>
    <row r="281" spans="1:2" x14ac:dyDescent="0.25">
      <c r="A281" s="111" t="s">
        <v>1407</v>
      </c>
      <c r="B281" s="117" t="s">
        <v>836</v>
      </c>
    </row>
    <row r="282" spans="1:2" x14ac:dyDescent="0.25">
      <c r="A282" s="111" t="s">
        <v>1408</v>
      </c>
      <c r="B282" s="117" t="s">
        <v>839</v>
      </c>
    </row>
    <row r="283" spans="1:2" x14ac:dyDescent="0.25">
      <c r="A283" s="111" t="s">
        <v>1409</v>
      </c>
      <c r="B283" s="117" t="s">
        <v>842</v>
      </c>
    </row>
    <row r="284" spans="1:2" x14ac:dyDescent="0.25">
      <c r="A284" s="111" t="s">
        <v>1410</v>
      </c>
      <c r="B284" s="117" t="s">
        <v>845</v>
      </c>
    </row>
    <row r="285" spans="1:2" x14ac:dyDescent="0.25">
      <c r="A285" s="111" t="s">
        <v>1411</v>
      </c>
      <c r="B285" s="117" t="s">
        <v>848</v>
      </c>
    </row>
    <row r="286" spans="1:2" x14ac:dyDescent="0.25">
      <c r="A286" s="111" t="s">
        <v>1412</v>
      </c>
      <c r="B286" s="117" t="s">
        <v>850</v>
      </c>
    </row>
    <row r="287" spans="1:2" ht="25.5" x14ac:dyDescent="0.25">
      <c r="A287" s="111" t="s">
        <v>1413</v>
      </c>
      <c r="B287" s="117" t="s">
        <v>853</v>
      </c>
    </row>
    <row r="288" spans="1:2" x14ac:dyDescent="0.25">
      <c r="A288" s="111" t="s">
        <v>1414</v>
      </c>
      <c r="B288" s="117" t="s">
        <v>857</v>
      </c>
    </row>
    <row r="289" spans="1:2" x14ac:dyDescent="0.25">
      <c r="A289" s="111" t="s">
        <v>1415</v>
      </c>
      <c r="B289" s="117" t="s">
        <v>861</v>
      </c>
    </row>
    <row r="290" spans="1:2" x14ac:dyDescent="0.25">
      <c r="A290" s="111" t="s">
        <v>1416</v>
      </c>
      <c r="B290" s="117" t="s">
        <v>865</v>
      </c>
    </row>
    <row r="291" spans="1:2" x14ac:dyDescent="0.25">
      <c r="A291" s="111" t="s">
        <v>1417</v>
      </c>
      <c r="B291" s="117" t="s">
        <v>1076</v>
      </c>
    </row>
    <row r="292" spans="1:2" ht="25.5" x14ac:dyDescent="0.25">
      <c r="A292" s="111" t="s">
        <v>1414</v>
      </c>
      <c r="B292" s="117" t="s">
        <v>871</v>
      </c>
    </row>
    <row r="293" spans="1:2" x14ac:dyDescent="0.25">
      <c r="A293" s="111" t="s">
        <v>1418</v>
      </c>
      <c r="B293" s="117" t="s">
        <v>877</v>
      </c>
    </row>
    <row r="294" spans="1:2" x14ac:dyDescent="0.25">
      <c r="A294" s="111" t="s">
        <v>1419</v>
      </c>
      <c r="B294" s="117" t="s">
        <v>1077</v>
      </c>
    </row>
    <row r="295" spans="1:2" x14ac:dyDescent="0.25">
      <c r="A295" s="111" t="s">
        <v>1471</v>
      </c>
      <c r="B295" s="117" t="s">
        <v>882</v>
      </c>
    </row>
    <row r="296" spans="1:2" x14ac:dyDescent="0.25">
      <c r="A296" s="110"/>
      <c r="B296" s="118" t="s">
        <v>873</v>
      </c>
    </row>
    <row r="297" spans="1:2" x14ac:dyDescent="0.25">
      <c r="A297" s="111" t="s">
        <v>1420</v>
      </c>
      <c r="B297" s="117" t="s">
        <v>874</v>
      </c>
    </row>
    <row r="298" spans="1:2" x14ac:dyDescent="0.25">
      <c r="A298" s="111" t="s">
        <v>1421</v>
      </c>
      <c r="B298" s="117" t="s">
        <v>962</v>
      </c>
    </row>
    <row r="299" spans="1:2" ht="25.5" x14ac:dyDescent="0.25">
      <c r="A299" s="111" t="s">
        <v>1422</v>
      </c>
      <c r="B299" s="117" t="s">
        <v>963</v>
      </c>
    </row>
    <row r="300" spans="1:2" ht="51" x14ac:dyDescent="0.25">
      <c r="A300" s="110" t="s">
        <v>1423</v>
      </c>
      <c r="B300" s="118" t="s">
        <v>883</v>
      </c>
    </row>
    <row r="301" spans="1:2" x14ac:dyDescent="0.25">
      <c r="A301" s="110" t="s">
        <v>1424</v>
      </c>
      <c r="B301" s="118" t="s">
        <v>886</v>
      </c>
    </row>
    <row r="302" spans="1:2" x14ac:dyDescent="0.25">
      <c r="A302" s="110" t="s">
        <v>1425</v>
      </c>
      <c r="B302" s="118" t="s">
        <v>889</v>
      </c>
    </row>
    <row r="303" spans="1:2" x14ac:dyDescent="0.25">
      <c r="A303" s="110" t="s">
        <v>1426</v>
      </c>
      <c r="B303" s="118" t="s">
        <v>892</v>
      </c>
    </row>
    <row r="304" spans="1:2" x14ac:dyDescent="0.25">
      <c r="A304" s="109" t="s">
        <v>1427</v>
      </c>
      <c r="B304" s="115" t="s">
        <v>894</v>
      </c>
    </row>
    <row r="305" spans="1:2" x14ac:dyDescent="0.25">
      <c r="A305" s="111" t="s">
        <v>1428</v>
      </c>
      <c r="B305" s="117" t="s">
        <v>895</v>
      </c>
    </row>
    <row r="306" spans="1:2" x14ac:dyDescent="0.25">
      <c r="A306" s="111" t="s">
        <v>1429</v>
      </c>
      <c r="B306" s="117" t="s">
        <v>897</v>
      </c>
    </row>
    <row r="307" spans="1:2" x14ac:dyDescent="0.25">
      <c r="A307" s="111" t="s">
        <v>1430</v>
      </c>
      <c r="B307" s="120" t="s">
        <v>1078</v>
      </c>
    </row>
    <row r="308" spans="1:2" x14ac:dyDescent="0.25">
      <c r="A308" s="111" t="s">
        <v>1431</v>
      </c>
      <c r="B308" s="120" t="s">
        <v>1079</v>
      </c>
    </row>
    <row r="309" spans="1:2" x14ac:dyDescent="0.25">
      <c r="A309" s="111" t="s">
        <v>1432</v>
      </c>
      <c r="B309" s="120" t="s">
        <v>1080</v>
      </c>
    </row>
    <row r="310" spans="1:2" x14ac:dyDescent="0.25">
      <c r="A310" s="111" t="s">
        <v>1433</v>
      </c>
      <c r="B310" s="120" t="s">
        <v>1081</v>
      </c>
    </row>
    <row r="311" spans="1:2" x14ac:dyDescent="0.25">
      <c r="A311" s="111" t="s">
        <v>1434</v>
      </c>
      <c r="B311" s="120" t="s">
        <v>1082</v>
      </c>
    </row>
    <row r="312" spans="1:2" x14ac:dyDescent="0.25">
      <c r="A312" s="111" t="s">
        <v>1435</v>
      </c>
      <c r="B312" s="120" t="s">
        <v>1083</v>
      </c>
    </row>
    <row r="313" spans="1:2" ht="25.5" x14ac:dyDescent="0.25">
      <c r="A313" s="111" t="s">
        <v>1436</v>
      </c>
      <c r="B313" s="117" t="s">
        <v>901</v>
      </c>
    </row>
    <row r="314" spans="1:2" x14ac:dyDescent="0.25">
      <c r="A314" s="111" t="s">
        <v>1437</v>
      </c>
      <c r="B314" s="117" t="s">
        <v>905</v>
      </c>
    </row>
    <row r="315" spans="1:2" x14ac:dyDescent="0.25">
      <c r="A315" s="111" t="s">
        <v>1438</v>
      </c>
      <c r="B315" s="117" t="s">
        <v>907</v>
      </c>
    </row>
    <row r="316" spans="1:2" x14ac:dyDescent="0.25">
      <c r="A316" s="111" t="s">
        <v>1439</v>
      </c>
      <c r="B316" s="117" t="s">
        <v>910</v>
      </c>
    </row>
    <row r="317" spans="1:2" x14ac:dyDescent="0.25">
      <c r="A317" s="111" t="s">
        <v>1440</v>
      </c>
      <c r="B317" s="117" t="s">
        <v>913</v>
      </c>
    </row>
    <row r="318" spans="1:2" x14ac:dyDescent="0.25">
      <c r="A318" s="111" t="s">
        <v>1441</v>
      </c>
      <c r="B318" s="117" t="s">
        <v>917</v>
      </c>
    </row>
    <row r="319" spans="1:2" x14ac:dyDescent="0.25">
      <c r="A319" s="111" t="s">
        <v>1442</v>
      </c>
      <c r="B319" s="117" t="s">
        <v>920</v>
      </c>
    </row>
    <row r="320" spans="1:2" ht="25.5" x14ac:dyDescent="0.25">
      <c r="A320" s="111" t="s">
        <v>1443</v>
      </c>
      <c r="B320" s="117" t="s">
        <v>923</v>
      </c>
    </row>
    <row r="321" spans="1:2" x14ac:dyDescent="0.25">
      <c r="A321" s="111" t="s">
        <v>1444</v>
      </c>
      <c r="B321" s="117" t="s">
        <v>926</v>
      </c>
    </row>
    <row r="322" spans="1:2" x14ac:dyDescent="0.25">
      <c r="A322" s="111" t="s">
        <v>1445</v>
      </c>
      <c r="B322" s="117" t="s">
        <v>929</v>
      </c>
    </row>
    <row r="323" spans="1:2" x14ac:dyDescent="0.25">
      <c r="A323" s="109" t="s">
        <v>1446</v>
      </c>
      <c r="B323" s="115" t="s">
        <v>931</v>
      </c>
    </row>
    <row r="324" spans="1:2" x14ac:dyDescent="0.25">
      <c r="A324" s="111" t="s">
        <v>1447</v>
      </c>
      <c r="B324" s="117" t="s">
        <v>932</v>
      </c>
    </row>
    <row r="325" spans="1:2" x14ac:dyDescent="0.25">
      <c r="A325" s="111" t="s">
        <v>1448</v>
      </c>
      <c r="B325" s="117" t="s">
        <v>936</v>
      </c>
    </row>
    <row r="326" spans="1:2" x14ac:dyDescent="0.25">
      <c r="A326" s="111" t="s">
        <v>1449</v>
      </c>
      <c r="B326" s="117" t="s">
        <v>940</v>
      </c>
    </row>
    <row r="327" spans="1:2" x14ac:dyDescent="0.25">
      <c r="A327" s="111" t="s">
        <v>1450</v>
      </c>
      <c r="B327" s="117" t="s">
        <v>569</v>
      </c>
    </row>
    <row r="328" spans="1:2" x14ac:dyDescent="0.25">
      <c r="A328" s="111" t="s">
        <v>1451</v>
      </c>
      <c r="B328" s="117" t="s">
        <v>946</v>
      </c>
    </row>
    <row r="329" spans="1:2" x14ac:dyDescent="0.25">
      <c r="A329" s="111" t="s">
        <v>1452</v>
      </c>
      <c r="B329" s="117" t="s">
        <v>950</v>
      </c>
    </row>
    <row r="330" spans="1:2" x14ac:dyDescent="0.25">
      <c r="A330" s="111" t="s">
        <v>1453</v>
      </c>
      <c r="B330" s="117" t="s">
        <v>954</v>
      </c>
    </row>
    <row r="331" spans="1:2" x14ac:dyDescent="0.25">
      <c r="A331" s="111" t="s">
        <v>1454</v>
      </c>
      <c r="B331" s="117" t="s">
        <v>957</v>
      </c>
    </row>
    <row r="332" spans="1:2" x14ac:dyDescent="0.25">
      <c r="A332" s="111" t="s">
        <v>1455</v>
      </c>
      <c r="B332" s="117" t="s">
        <v>959</v>
      </c>
    </row>
    <row r="333" spans="1:2" x14ac:dyDescent="0.25">
      <c r="A333" s="111" t="s">
        <v>1456</v>
      </c>
      <c r="B333" s="117" t="s">
        <v>965</v>
      </c>
    </row>
    <row r="334" spans="1:2" x14ac:dyDescent="0.25">
      <c r="A334" s="111" t="s">
        <v>1457</v>
      </c>
      <c r="B334" s="117" t="s">
        <v>966</v>
      </c>
    </row>
    <row r="335" spans="1:2" x14ac:dyDescent="0.25">
      <c r="A335" s="111" t="s">
        <v>1458</v>
      </c>
      <c r="B335" s="117" t="s">
        <v>969</v>
      </c>
    </row>
    <row r="336" spans="1:2" ht="25.5" x14ac:dyDescent="0.25">
      <c r="A336" s="111" t="s">
        <v>1459</v>
      </c>
      <c r="B336" s="117" t="s">
        <v>971</v>
      </c>
    </row>
    <row r="337" spans="1:2" x14ac:dyDescent="0.25">
      <c r="A337" s="111" t="s">
        <v>1460</v>
      </c>
      <c r="B337" s="128" t="s">
        <v>975</v>
      </c>
    </row>
    <row r="338" spans="1:2" x14ac:dyDescent="0.25">
      <c r="A338" s="111" t="s">
        <v>1461</v>
      </c>
      <c r="B338" s="117" t="s">
        <v>978</v>
      </c>
    </row>
    <row r="339" spans="1:2" x14ac:dyDescent="0.25">
      <c r="A339" s="111" t="s">
        <v>1462</v>
      </c>
      <c r="B339" s="117" t="s">
        <v>982</v>
      </c>
    </row>
    <row r="340" spans="1:2" x14ac:dyDescent="0.25">
      <c r="A340" s="111" t="s">
        <v>1463</v>
      </c>
      <c r="B340" s="117" t="s">
        <v>985</v>
      </c>
    </row>
    <row r="341" spans="1:2" x14ac:dyDescent="0.25">
      <c r="A341" s="111" t="s">
        <v>1464</v>
      </c>
      <c r="B341" s="117" t="s">
        <v>988</v>
      </c>
    </row>
    <row r="342" spans="1:2" x14ac:dyDescent="0.25">
      <c r="A342" s="111" t="s">
        <v>1465</v>
      </c>
      <c r="B342" s="117" t="s">
        <v>992</v>
      </c>
    </row>
    <row r="343" spans="1:2" ht="25.5" x14ac:dyDescent="0.25">
      <c r="A343" s="111" t="s">
        <v>1466</v>
      </c>
      <c r="B343" s="117" t="s">
        <v>996</v>
      </c>
    </row>
    <row r="344" spans="1:2" x14ac:dyDescent="0.25">
      <c r="A344" s="111" t="s">
        <v>1467</v>
      </c>
      <c r="B344" s="117" t="s">
        <v>1084</v>
      </c>
    </row>
    <row r="345" spans="1:2" x14ac:dyDescent="0.25">
      <c r="A345" s="111" t="s">
        <v>1468</v>
      </c>
      <c r="B345" s="117" t="s">
        <v>1000</v>
      </c>
    </row>
    <row r="346" spans="1:2" x14ac:dyDescent="0.25">
      <c r="A346" s="111" t="s">
        <v>1469</v>
      </c>
      <c r="B346" s="117" t="s">
        <v>1002</v>
      </c>
    </row>
    <row r="347" spans="1:2" x14ac:dyDescent="0.25">
      <c r="A347" s="111" t="s">
        <v>1447</v>
      </c>
      <c r="B347" s="117" t="s">
        <v>1004</v>
      </c>
    </row>
    <row r="348" spans="1:2" x14ac:dyDescent="0.25">
      <c r="A348" s="111" t="s">
        <v>1448</v>
      </c>
      <c r="B348" s="117" t="s">
        <v>1006</v>
      </c>
    </row>
    <row r="349" spans="1:2" x14ac:dyDescent="0.25">
      <c r="A349" s="111" t="s">
        <v>1449</v>
      </c>
      <c r="B349" s="117" t="s">
        <v>1008</v>
      </c>
    </row>
    <row r="350" spans="1:2" x14ac:dyDescent="0.25">
      <c r="A350" s="111" t="s">
        <v>1451</v>
      </c>
      <c r="B350" s="117" t="s">
        <v>1010</v>
      </c>
    </row>
    <row r="351" spans="1:2" x14ac:dyDescent="0.25">
      <c r="A351" s="111" t="s">
        <v>1452</v>
      </c>
      <c r="B351" s="117" t="s">
        <v>1013</v>
      </c>
    </row>
    <row r="352" spans="1:2" ht="25.5" x14ac:dyDescent="0.25">
      <c r="A352" s="111" t="s">
        <v>1466</v>
      </c>
      <c r="B352" s="117" t="s">
        <v>1015</v>
      </c>
    </row>
    <row r="353" spans="1:2" x14ac:dyDescent="0.25">
      <c r="A353" s="111" t="s">
        <v>1467</v>
      </c>
      <c r="B353" s="117" t="s">
        <v>1085</v>
      </c>
    </row>
    <row r="354" spans="1:2" x14ac:dyDescent="0.25">
      <c r="A354" s="111" t="s">
        <v>1470</v>
      </c>
      <c r="B354" s="117" t="s">
        <v>1018</v>
      </c>
    </row>
    <row r="355" spans="1:2" ht="25.5" x14ac:dyDescent="0.25">
      <c r="A355" s="111" t="s">
        <v>1466</v>
      </c>
      <c r="B355" s="117" t="s">
        <v>1015</v>
      </c>
    </row>
    <row r="356" spans="1:2" x14ac:dyDescent="0.25">
      <c r="A356" s="111" t="s">
        <v>1467</v>
      </c>
      <c r="B356" s="117" t="s">
        <v>1085</v>
      </c>
    </row>
    <row r="357" spans="1:2" x14ac:dyDescent="0.25">
      <c r="A357" s="111" t="s">
        <v>1470</v>
      </c>
      <c r="B357" s="117" t="s">
        <v>1018</v>
      </c>
    </row>
    <row r="358" spans="1:2" x14ac:dyDescent="0.25">
      <c r="A358" s="76"/>
      <c r="B358" s="129"/>
    </row>
    <row r="359" spans="1:2" x14ac:dyDescent="0.25">
      <c r="A359" s="76"/>
      <c r="B359" s="129"/>
    </row>
    <row r="360" spans="1:2" x14ac:dyDescent="0.25">
      <c r="A360" s="77"/>
      <c r="B360" s="130"/>
    </row>
    <row r="361" spans="1:2" x14ac:dyDescent="0.25">
      <c r="A361" s="77"/>
      <c r="B361" s="130"/>
    </row>
    <row r="362" spans="1:2" x14ac:dyDescent="0.25">
      <c r="A362" s="77"/>
      <c r="B362" s="130"/>
    </row>
    <row r="363" spans="1:2" x14ac:dyDescent="0.25">
      <c r="A363" s="77"/>
      <c r="B363" s="130"/>
    </row>
    <row r="364" spans="1:2" x14ac:dyDescent="0.25">
      <c r="A364" s="77"/>
      <c r="B364" s="130"/>
    </row>
    <row r="365" spans="1:2" x14ac:dyDescent="0.25">
      <c r="A365" s="77"/>
      <c r="B365" s="130"/>
    </row>
    <row r="366" spans="1:2" x14ac:dyDescent="0.25">
      <c r="A366" s="77"/>
      <c r="B366" s="130"/>
    </row>
    <row r="367" spans="1:2" x14ac:dyDescent="0.25">
      <c r="A367" s="77"/>
      <c r="B367" s="130"/>
    </row>
    <row r="368" spans="1:2" x14ac:dyDescent="0.25">
      <c r="A368" s="77"/>
      <c r="B368" s="130"/>
    </row>
    <row r="369" spans="1:2" x14ac:dyDescent="0.25">
      <c r="A369" s="77"/>
      <c r="B369" s="130"/>
    </row>
    <row r="370" spans="1:2" x14ac:dyDescent="0.25">
      <c r="A370" s="77"/>
      <c r="B370" s="130"/>
    </row>
    <row r="371" spans="1:2" x14ac:dyDescent="0.25">
      <c r="A371" s="77"/>
      <c r="B371" s="130"/>
    </row>
    <row r="372" spans="1:2" x14ac:dyDescent="0.25">
      <c r="A372" s="77"/>
      <c r="B372" s="130"/>
    </row>
    <row r="373" spans="1:2" x14ac:dyDescent="0.25">
      <c r="A373" s="77"/>
      <c r="B373" s="130"/>
    </row>
    <row r="374" spans="1:2" x14ac:dyDescent="0.25">
      <c r="A374" s="77"/>
      <c r="B374" s="130"/>
    </row>
    <row r="375" spans="1:2" x14ac:dyDescent="0.25">
      <c r="A375" s="77"/>
      <c r="B375" s="130"/>
    </row>
    <row r="376" spans="1:2" x14ac:dyDescent="0.25">
      <c r="A376" s="77"/>
      <c r="B376" s="130"/>
    </row>
    <row r="377" spans="1:2" x14ac:dyDescent="0.25">
      <c r="A377" s="77"/>
      <c r="B377" s="130"/>
    </row>
    <row r="378" spans="1:2" x14ac:dyDescent="0.25">
      <c r="A378" s="77"/>
      <c r="B378" s="130"/>
    </row>
    <row r="379" spans="1:2" x14ac:dyDescent="0.25">
      <c r="A379" s="77"/>
      <c r="B379" s="130"/>
    </row>
    <row r="380" spans="1:2" x14ac:dyDescent="0.25">
      <c r="A380" s="77"/>
      <c r="B380" s="130"/>
    </row>
    <row r="381" spans="1:2" x14ac:dyDescent="0.25">
      <c r="A381" s="77"/>
      <c r="B381" s="130"/>
    </row>
    <row r="382" spans="1:2" x14ac:dyDescent="0.25">
      <c r="A382" s="77"/>
      <c r="B382" s="130"/>
    </row>
    <row r="383" spans="1:2" x14ac:dyDescent="0.25">
      <c r="A383" s="77"/>
      <c r="B383" s="130"/>
    </row>
    <row r="384" spans="1:2" x14ac:dyDescent="0.25">
      <c r="A384" s="77"/>
      <c r="B384" s="130"/>
    </row>
    <row r="385" spans="1:2" x14ac:dyDescent="0.25">
      <c r="A385" s="77"/>
      <c r="B385" s="130"/>
    </row>
    <row r="386" spans="1:2" x14ac:dyDescent="0.25">
      <c r="A386" s="77"/>
      <c r="B386" s="130"/>
    </row>
    <row r="387" spans="1:2" x14ac:dyDescent="0.25">
      <c r="A387" s="77"/>
      <c r="B387" s="130"/>
    </row>
    <row r="388" spans="1:2" x14ac:dyDescent="0.25">
      <c r="A388" s="77"/>
      <c r="B388" s="130"/>
    </row>
    <row r="389" spans="1:2" x14ac:dyDescent="0.25">
      <c r="A389" s="77"/>
      <c r="B389" s="130"/>
    </row>
    <row r="390" spans="1:2" x14ac:dyDescent="0.25">
      <c r="A390" s="77"/>
      <c r="B390" s="130"/>
    </row>
    <row r="391" spans="1:2" x14ac:dyDescent="0.25">
      <c r="A391" s="77"/>
      <c r="B391" s="130"/>
    </row>
    <row r="392" spans="1:2" x14ac:dyDescent="0.25">
      <c r="A392" s="77"/>
      <c r="B392" s="130"/>
    </row>
    <row r="393" spans="1:2" x14ac:dyDescent="0.25">
      <c r="A393" s="77"/>
      <c r="B393" s="130"/>
    </row>
    <row r="394" spans="1:2" x14ac:dyDescent="0.25">
      <c r="A394" s="77"/>
      <c r="B394" s="130"/>
    </row>
    <row r="395" spans="1:2" x14ac:dyDescent="0.25">
      <c r="A395" s="77"/>
      <c r="B395" s="130"/>
    </row>
    <row r="396" spans="1:2" x14ac:dyDescent="0.25">
      <c r="A396" s="77"/>
      <c r="B396" s="130"/>
    </row>
    <row r="397" spans="1:2" x14ac:dyDescent="0.25">
      <c r="A397" s="77"/>
      <c r="B397" s="130"/>
    </row>
    <row r="398" spans="1:2" x14ac:dyDescent="0.25">
      <c r="A398" s="77"/>
      <c r="B398" s="130"/>
    </row>
    <row r="399" spans="1:2" x14ac:dyDescent="0.25">
      <c r="A399" s="77"/>
      <c r="B399" s="130"/>
    </row>
    <row r="400" spans="1:2" x14ac:dyDescent="0.25">
      <c r="A400" s="77"/>
      <c r="B400" s="130"/>
    </row>
    <row r="401" spans="1:2" x14ac:dyDescent="0.25">
      <c r="A401" s="77"/>
      <c r="B401" s="130"/>
    </row>
    <row r="402" spans="1:2" x14ac:dyDescent="0.25">
      <c r="A402" s="77"/>
      <c r="B402" s="130"/>
    </row>
    <row r="403" spans="1:2" x14ac:dyDescent="0.25">
      <c r="A403" s="77"/>
      <c r="B403" s="130"/>
    </row>
    <row r="404" spans="1:2" x14ac:dyDescent="0.25">
      <c r="A404" s="77"/>
      <c r="B404" s="130"/>
    </row>
    <row r="405" spans="1:2" x14ac:dyDescent="0.25">
      <c r="A405" s="77"/>
      <c r="B405" s="130"/>
    </row>
    <row r="406" spans="1:2" x14ac:dyDescent="0.25">
      <c r="A406" s="77"/>
      <c r="B406" s="130"/>
    </row>
    <row r="407" spans="1:2" x14ac:dyDescent="0.25">
      <c r="A407" s="77"/>
      <c r="B407" s="130"/>
    </row>
    <row r="408" spans="1:2" x14ac:dyDescent="0.25">
      <c r="A408" s="77"/>
      <c r="B408" s="130"/>
    </row>
    <row r="409" spans="1:2" x14ac:dyDescent="0.25">
      <c r="A409" s="77"/>
      <c r="B409" s="130"/>
    </row>
    <row r="410" spans="1:2" x14ac:dyDescent="0.25">
      <c r="A410" s="77"/>
      <c r="B410" s="130"/>
    </row>
    <row r="411" spans="1:2" x14ac:dyDescent="0.25">
      <c r="A411" s="77"/>
      <c r="B411" s="130"/>
    </row>
    <row r="412" spans="1:2" x14ac:dyDescent="0.25">
      <c r="A412" s="77"/>
      <c r="B412" s="130"/>
    </row>
    <row r="413" spans="1:2" x14ac:dyDescent="0.25">
      <c r="A413" s="77"/>
      <c r="B413" s="130"/>
    </row>
    <row r="414" spans="1:2" x14ac:dyDescent="0.25">
      <c r="A414" s="77"/>
      <c r="B414" s="130"/>
    </row>
    <row r="415" spans="1:2" x14ac:dyDescent="0.25">
      <c r="A415" s="77"/>
      <c r="B415" s="130"/>
    </row>
    <row r="416" spans="1:2" x14ac:dyDescent="0.25">
      <c r="A416" s="77"/>
      <c r="B416" s="130"/>
    </row>
    <row r="417" spans="1:2" x14ac:dyDescent="0.25">
      <c r="A417" s="77"/>
      <c r="B417" s="130"/>
    </row>
    <row r="418" spans="1:2" x14ac:dyDescent="0.25">
      <c r="A418" s="77"/>
      <c r="B418" s="130"/>
    </row>
    <row r="419" spans="1:2" x14ac:dyDescent="0.25">
      <c r="A419" s="77"/>
      <c r="B419" s="130"/>
    </row>
    <row r="420" spans="1:2" x14ac:dyDescent="0.25">
      <c r="A420" s="77"/>
      <c r="B420" s="130"/>
    </row>
    <row r="421" spans="1:2" x14ac:dyDescent="0.25">
      <c r="A421" s="77"/>
      <c r="B421" s="130"/>
    </row>
    <row r="422" spans="1:2" x14ac:dyDescent="0.25">
      <c r="A422" s="77"/>
      <c r="B422" s="130"/>
    </row>
  </sheetData>
  <autoFilter ref="A1:B1" xr:uid="{00000000-0009-0000-0000-000009000000}"/>
  <conditionalFormatting sqref="B358:B1048576 B1:B2">
    <cfRule type="duplicateValues" dxfId="0" priority="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I26" sqref="I26"/>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5"/>
  <sheetViews>
    <sheetView showGridLines="0" view="pageBreakPreview" topLeftCell="A7" zoomScale="60" zoomScaleNormal="70" workbookViewId="0">
      <selection activeCell="B24" sqref="B24:J24"/>
    </sheetView>
  </sheetViews>
  <sheetFormatPr defaultRowHeight="15" x14ac:dyDescent="0.25"/>
  <cols>
    <col min="1" max="1" width="27.28515625" customWidth="1"/>
    <col min="2" max="2" width="19.28515625" customWidth="1"/>
    <col min="12" max="12" width="27" customWidth="1"/>
  </cols>
  <sheetData>
    <row r="1" spans="1:14" x14ac:dyDescent="0.25">
      <c r="A1" s="7"/>
      <c r="B1" s="7"/>
      <c r="C1" s="7"/>
      <c r="D1" s="7"/>
      <c r="E1" s="7"/>
      <c r="F1" s="7"/>
      <c r="G1" s="7"/>
      <c r="H1" s="7"/>
      <c r="I1" s="7"/>
      <c r="J1" s="7"/>
      <c r="K1" s="7"/>
      <c r="L1" s="7"/>
      <c r="M1" s="7"/>
      <c r="N1" s="7"/>
    </row>
    <row r="2" spans="1:14" x14ac:dyDescent="0.25">
      <c r="A2" s="7"/>
      <c r="B2" s="7"/>
      <c r="C2" s="7"/>
      <c r="D2" s="7"/>
      <c r="E2" s="7"/>
      <c r="F2" s="7"/>
      <c r="G2" s="7"/>
      <c r="H2" s="7"/>
      <c r="I2" s="7"/>
      <c r="J2" s="7"/>
      <c r="K2" s="7"/>
      <c r="L2" s="7"/>
      <c r="M2" s="7"/>
      <c r="N2" s="7"/>
    </row>
    <row r="3" spans="1:14" x14ac:dyDescent="0.25">
      <c r="A3" s="54" t="s">
        <v>1044</v>
      </c>
      <c r="B3" s="54"/>
      <c r="C3" s="53"/>
      <c r="D3" s="53"/>
      <c r="E3" s="53"/>
      <c r="F3" s="53"/>
      <c r="G3" s="53"/>
      <c r="H3" s="53"/>
      <c r="I3" s="53"/>
      <c r="J3" s="53"/>
      <c r="K3" s="53"/>
      <c r="L3" s="53"/>
      <c r="M3" s="7"/>
      <c r="N3" s="7"/>
    </row>
    <row r="4" spans="1:14" x14ac:dyDescent="0.25">
      <c r="A4" s="1"/>
      <c r="B4" s="365" t="s">
        <v>1035</v>
      </c>
      <c r="C4" s="365"/>
      <c r="D4" s="365"/>
      <c r="E4" s="365"/>
      <c r="F4" s="365"/>
      <c r="G4" s="365"/>
      <c r="H4" s="365"/>
      <c r="I4" s="365"/>
      <c r="J4" s="53"/>
      <c r="K4" s="53"/>
      <c r="L4" s="53"/>
      <c r="M4" s="7"/>
      <c r="N4" s="7"/>
    </row>
    <row r="5" spans="1:14" x14ac:dyDescent="0.25">
      <c r="A5" s="54"/>
      <c r="B5" s="54"/>
      <c r="C5" s="53"/>
      <c r="D5" s="53"/>
      <c r="E5" s="53"/>
      <c r="F5" s="53"/>
      <c r="G5" s="53"/>
      <c r="H5" s="53"/>
      <c r="I5" s="53"/>
      <c r="J5" s="53"/>
      <c r="K5" s="53"/>
      <c r="L5" s="55"/>
      <c r="M5" s="7"/>
      <c r="N5" s="7"/>
    </row>
    <row r="6" spans="1:14" x14ac:dyDescent="0.25">
      <c r="A6" s="54"/>
      <c r="B6" s="54"/>
      <c r="C6" s="56"/>
      <c r="D6" s="56"/>
      <c r="E6" s="56"/>
      <c r="F6" s="56"/>
      <c r="G6" s="56"/>
      <c r="H6" s="56"/>
      <c r="I6" s="56"/>
      <c r="J6" s="56"/>
      <c r="K6" s="56"/>
      <c r="L6" s="53"/>
      <c r="M6" s="7"/>
      <c r="N6" s="7"/>
    </row>
    <row r="7" spans="1:14" ht="18.75" x14ac:dyDescent="0.3">
      <c r="A7" s="53"/>
      <c r="B7" s="53"/>
      <c r="C7" s="53"/>
      <c r="D7" s="361" t="s">
        <v>147</v>
      </c>
      <c r="E7" s="361"/>
      <c r="F7" s="361"/>
      <c r="G7" s="361"/>
      <c r="H7" s="361"/>
      <c r="I7" s="361"/>
      <c r="J7" s="361"/>
      <c r="K7" s="53"/>
      <c r="L7" s="53"/>
      <c r="M7" s="7"/>
      <c r="N7" s="7"/>
    </row>
    <row r="8" spans="1:14" x14ac:dyDescent="0.25">
      <c r="A8" s="53"/>
      <c r="B8" s="53"/>
      <c r="C8" s="53"/>
      <c r="D8" s="57"/>
      <c r="E8" s="57"/>
      <c r="F8" s="57"/>
      <c r="G8" s="57"/>
      <c r="H8" s="57"/>
      <c r="I8" s="57"/>
      <c r="J8" s="57"/>
      <c r="K8" s="53"/>
      <c r="L8" s="53"/>
      <c r="M8" s="7"/>
      <c r="N8" s="7"/>
    </row>
    <row r="9" spans="1:14" ht="26.45" customHeight="1" x14ac:dyDescent="0.25">
      <c r="A9" s="363" t="s">
        <v>47</v>
      </c>
      <c r="B9" s="364"/>
      <c r="C9" s="364"/>
      <c r="D9" s="364"/>
      <c r="E9" s="364"/>
      <c r="F9" s="364"/>
      <c r="G9" s="364"/>
      <c r="H9" s="364"/>
      <c r="I9" s="364"/>
      <c r="J9" s="364"/>
      <c r="K9" s="364"/>
      <c r="L9" s="364"/>
      <c r="M9" s="7"/>
      <c r="N9" s="7"/>
    </row>
    <row r="10" spans="1:14" x14ac:dyDescent="0.25">
      <c r="A10" s="356" t="s">
        <v>38</v>
      </c>
      <c r="B10" s="356"/>
      <c r="C10" s="356"/>
      <c r="D10" s="318">
        <f>'HSE Kvalifikacioni Upitnik'!E12</f>
        <v>0</v>
      </c>
      <c r="E10" s="318"/>
      <c r="F10" s="318"/>
      <c r="G10" s="318"/>
      <c r="H10" s="318"/>
      <c r="I10" s="318"/>
      <c r="J10" s="318"/>
      <c r="K10" s="318"/>
      <c r="L10" s="318"/>
      <c r="M10" s="7"/>
      <c r="N10" s="7"/>
    </row>
    <row r="11" spans="1:14" ht="19.899999999999999" customHeight="1" x14ac:dyDescent="0.25">
      <c r="A11" s="356" t="s">
        <v>37</v>
      </c>
      <c r="B11" s="356"/>
      <c r="C11" s="356"/>
      <c r="D11" s="318">
        <f>'HSE Kvalifikacioni Upitnik'!E13</f>
        <v>0</v>
      </c>
      <c r="E11" s="318"/>
      <c r="F11" s="318"/>
      <c r="G11" s="318"/>
      <c r="H11" s="318"/>
      <c r="I11" s="318"/>
      <c r="J11" s="318"/>
      <c r="K11" s="318"/>
      <c r="L11" s="318"/>
      <c r="M11" s="7"/>
      <c r="N11" s="7"/>
    </row>
    <row r="12" spans="1:14" ht="19.899999999999999" customHeight="1" x14ac:dyDescent="0.25">
      <c r="A12" s="356" t="s">
        <v>39</v>
      </c>
      <c r="B12" s="356"/>
      <c r="C12" s="356"/>
      <c r="D12" s="318">
        <f>'HSE Kvalifikacioni Upitnik'!E14</f>
        <v>0</v>
      </c>
      <c r="E12" s="318"/>
      <c r="F12" s="318"/>
      <c r="G12" s="318"/>
      <c r="H12" s="318"/>
      <c r="I12" s="318"/>
      <c r="J12" s="318"/>
      <c r="K12" s="318"/>
      <c r="L12" s="318"/>
      <c r="M12" s="7"/>
      <c r="N12" s="7"/>
    </row>
    <row r="13" spans="1:14" ht="18" customHeight="1" x14ac:dyDescent="0.25">
      <c r="A13" s="356" t="s">
        <v>40</v>
      </c>
      <c r="B13" s="356"/>
      <c r="C13" s="356"/>
      <c r="D13" s="318">
        <f>'HSE Kvalifikacioni Upitnik'!E15</f>
        <v>0</v>
      </c>
      <c r="E13" s="318"/>
      <c r="F13" s="318"/>
      <c r="G13" s="318"/>
      <c r="H13" s="318"/>
      <c r="I13" s="318"/>
      <c r="J13" s="318"/>
      <c r="K13" s="318"/>
      <c r="L13" s="318"/>
      <c r="M13" s="7"/>
      <c r="N13" s="7"/>
    </row>
    <row r="14" spans="1:14" ht="16.899999999999999" customHeight="1" x14ac:dyDescent="0.25">
      <c r="A14" s="362" t="s">
        <v>41</v>
      </c>
      <c r="B14" s="362"/>
      <c r="C14" s="362"/>
      <c r="D14" s="318">
        <f>'HSE Kvalifikacioni Upitnik'!E16</f>
        <v>0</v>
      </c>
      <c r="E14" s="318"/>
      <c r="F14" s="318"/>
      <c r="G14" s="318"/>
      <c r="H14" s="318"/>
      <c r="I14" s="318"/>
      <c r="J14" s="318"/>
      <c r="K14" s="318"/>
      <c r="L14" s="318"/>
      <c r="M14" s="7"/>
      <c r="N14" s="7"/>
    </row>
    <row r="15" spans="1:14" ht="16.899999999999999" customHeight="1" x14ac:dyDescent="0.25">
      <c r="A15" s="362" t="s">
        <v>46</v>
      </c>
      <c r="B15" s="362"/>
      <c r="C15" s="362"/>
      <c r="D15" s="318">
        <f>'HSE Kvalifikacioni Upitnik'!E17</f>
        <v>0</v>
      </c>
      <c r="E15" s="318"/>
      <c r="F15" s="318"/>
      <c r="G15" s="318"/>
      <c r="H15" s="318"/>
      <c r="I15" s="318"/>
      <c r="J15" s="318"/>
      <c r="K15" s="318"/>
      <c r="L15" s="318"/>
      <c r="M15" s="7"/>
      <c r="N15" s="7"/>
    </row>
    <row r="16" spans="1:14" ht="18.600000000000001" customHeight="1" x14ac:dyDescent="0.25">
      <c r="A16" s="362" t="s">
        <v>43</v>
      </c>
      <c r="B16" s="362"/>
      <c r="C16" s="362"/>
      <c r="D16" s="318">
        <f>'HSE Kvalifikacioni Upitnik'!E18</f>
        <v>0</v>
      </c>
      <c r="E16" s="318"/>
      <c r="F16" s="318"/>
      <c r="G16" s="318"/>
      <c r="H16" s="318"/>
      <c r="I16" s="318"/>
      <c r="J16" s="318"/>
      <c r="K16" s="318"/>
      <c r="L16" s="318"/>
      <c r="M16" s="7"/>
      <c r="N16" s="7"/>
    </row>
    <row r="17" spans="1:14" ht="18.600000000000001" customHeight="1" x14ac:dyDescent="0.25">
      <c r="A17" s="362" t="s">
        <v>42</v>
      </c>
      <c r="B17" s="362"/>
      <c r="C17" s="362"/>
      <c r="D17" s="318">
        <f>'HSE Kvalifikacioni Upitnik'!E19</f>
        <v>0</v>
      </c>
      <c r="E17" s="318"/>
      <c r="F17" s="318"/>
      <c r="G17" s="318"/>
      <c r="H17" s="318"/>
      <c r="I17" s="318"/>
      <c r="J17" s="318"/>
      <c r="K17" s="318"/>
      <c r="L17" s="318"/>
      <c r="M17" s="7"/>
      <c r="N17" s="7"/>
    </row>
    <row r="18" spans="1:14" ht="18" customHeight="1" x14ac:dyDescent="0.25">
      <c r="A18" s="356" t="s">
        <v>45</v>
      </c>
      <c r="B18" s="356"/>
      <c r="C18" s="356"/>
      <c r="D18" s="318">
        <f>'HSE Kvalifikacioni Upitnik'!E20</f>
        <v>0</v>
      </c>
      <c r="E18" s="318"/>
      <c r="F18" s="318"/>
      <c r="G18" s="318"/>
      <c r="H18" s="318"/>
      <c r="I18" s="318"/>
      <c r="J18" s="318"/>
      <c r="K18" s="318"/>
      <c r="L18" s="318"/>
      <c r="M18" s="7"/>
      <c r="N18" s="7"/>
    </row>
    <row r="19" spans="1:14" ht="19.899999999999999" customHeight="1" x14ac:dyDescent="0.25">
      <c r="A19" s="356" t="s">
        <v>44</v>
      </c>
      <c r="B19" s="356"/>
      <c r="C19" s="356"/>
      <c r="D19" s="318">
        <f>'HSE Kvalifikacioni Upitnik'!E21</f>
        <v>0</v>
      </c>
      <c r="E19" s="318"/>
      <c r="F19" s="318"/>
      <c r="G19" s="318"/>
      <c r="H19" s="318"/>
      <c r="I19" s="318"/>
      <c r="J19" s="318"/>
      <c r="K19" s="318"/>
      <c r="L19" s="318"/>
      <c r="M19" s="7"/>
      <c r="N19" s="7"/>
    </row>
    <row r="20" spans="1:14" ht="51" customHeight="1" x14ac:dyDescent="0.25">
      <c r="A20" s="372" t="s">
        <v>35</v>
      </c>
      <c r="B20" s="372"/>
      <c r="C20" s="372"/>
      <c r="D20" s="373">
        <f>'HSE Kvalifikacioni Upitnik'!E22</f>
        <v>0</v>
      </c>
      <c r="E20" s="373"/>
      <c r="F20" s="373"/>
      <c r="G20" s="373"/>
      <c r="H20" s="373"/>
      <c r="I20" s="373"/>
      <c r="J20" s="373"/>
      <c r="K20" s="373"/>
      <c r="L20" s="373"/>
      <c r="M20" s="7"/>
      <c r="N20" s="7"/>
    </row>
    <row r="21" spans="1:14" ht="30.6" customHeight="1" x14ac:dyDescent="0.25">
      <c r="A21" s="325" t="s">
        <v>36</v>
      </c>
      <c r="B21" s="326"/>
      <c r="C21" s="326"/>
      <c r="D21" s="326"/>
      <c r="E21" s="326"/>
      <c r="F21" s="326"/>
      <c r="G21" s="326"/>
      <c r="H21" s="326"/>
      <c r="I21" s="326"/>
      <c r="J21" s="326"/>
      <c r="K21" s="326"/>
      <c r="L21" s="326"/>
      <c r="M21" s="7"/>
      <c r="N21" s="7"/>
    </row>
    <row r="22" spans="1:14" ht="30.6" customHeight="1" x14ac:dyDescent="0.25">
      <c r="A22" s="374" t="s">
        <v>157</v>
      </c>
      <c r="B22" s="285"/>
      <c r="C22" s="285"/>
      <c r="D22" s="285"/>
      <c r="E22" s="285"/>
      <c r="F22" s="285"/>
      <c r="G22" s="285"/>
      <c r="H22" s="285"/>
      <c r="I22" s="285"/>
      <c r="J22" s="285"/>
      <c r="K22" s="285"/>
      <c r="L22" s="285"/>
      <c r="M22" s="7"/>
      <c r="N22" s="7"/>
    </row>
    <row r="23" spans="1:14" ht="34.9" customHeight="1" x14ac:dyDescent="0.25">
      <c r="A23" s="82" t="s">
        <v>1030</v>
      </c>
      <c r="B23" s="353" t="s">
        <v>1029</v>
      </c>
      <c r="C23" s="354"/>
      <c r="D23" s="354"/>
      <c r="E23" s="354"/>
      <c r="F23" s="354"/>
      <c r="G23" s="354"/>
      <c r="H23" s="354"/>
      <c r="I23" s="354"/>
      <c r="J23" s="355"/>
      <c r="K23" s="321" t="s">
        <v>1021</v>
      </c>
      <c r="L23" s="321"/>
      <c r="M23" s="7"/>
      <c r="N23" s="7"/>
    </row>
    <row r="24" spans="1:14" ht="36.6" customHeight="1" x14ac:dyDescent="0.25">
      <c r="A24" s="83">
        <f>'HSE Kvalifikacioni Upitnik'!C26</f>
        <v>0</v>
      </c>
      <c r="B24" s="348" t="e">
        <f>'HSE Kvalifikacioni Upitnik'!D26</f>
        <v>#N/A</v>
      </c>
      <c r="C24" s="348"/>
      <c r="D24" s="348"/>
      <c r="E24" s="348"/>
      <c r="F24" s="348"/>
      <c r="G24" s="348"/>
      <c r="H24" s="348"/>
      <c r="I24" s="348"/>
      <c r="J24" s="349"/>
      <c r="K24" s="352" t="e">
        <f>'HSE Kvalifikacioni Upitnik'!G26</f>
        <v>#N/A</v>
      </c>
      <c r="L24" s="352"/>
      <c r="M24" s="7"/>
      <c r="N24" s="7"/>
    </row>
    <row r="25" spans="1:14" ht="26.45" customHeight="1" x14ac:dyDescent="0.25">
      <c r="A25" s="83">
        <f>'HSE Kvalifikacioni Upitnik'!C27</f>
        <v>0</v>
      </c>
      <c r="B25" s="348" t="e">
        <f>'HSE Kvalifikacioni Upitnik'!D27</f>
        <v>#N/A</v>
      </c>
      <c r="C25" s="348"/>
      <c r="D25" s="348"/>
      <c r="E25" s="348"/>
      <c r="F25" s="348"/>
      <c r="G25" s="348"/>
      <c r="H25" s="348"/>
      <c r="I25" s="348"/>
      <c r="J25" s="349"/>
      <c r="K25" s="352" t="e">
        <f>'HSE Kvalifikacioni Upitnik'!G27</f>
        <v>#N/A</v>
      </c>
      <c r="L25" s="352"/>
      <c r="M25" s="7"/>
      <c r="N25" s="7"/>
    </row>
    <row r="26" spans="1:14" ht="26.45" customHeight="1" x14ac:dyDescent="0.25">
      <c r="A26" s="83">
        <f>'HSE Kvalifikacioni Upitnik'!C28</f>
        <v>0</v>
      </c>
      <c r="B26" s="348" t="e">
        <f>'HSE Kvalifikacioni Upitnik'!D28</f>
        <v>#N/A</v>
      </c>
      <c r="C26" s="348"/>
      <c r="D26" s="348"/>
      <c r="E26" s="348"/>
      <c r="F26" s="348"/>
      <c r="G26" s="348"/>
      <c r="H26" s="348"/>
      <c r="I26" s="348"/>
      <c r="J26" s="349"/>
      <c r="K26" s="352" t="e">
        <f>'HSE Kvalifikacioni Upitnik'!G28</f>
        <v>#N/A</v>
      </c>
      <c r="L26" s="352"/>
      <c r="M26" s="7"/>
      <c r="N26" s="7"/>
    </row>
    <row r="27" spans="1:14" ht="26.45" customHeight="1" x14ac:dyDescent="0.25">
      <c r="A27" s="83">
        <f>'HSE Kvalifikacioni Upitnik'!C29</f>
        <v>0</v>
      </c>
      <c r="B27" s="348" t="e">
        <f>'HSE Kvalifikacioni Upitnik'!D29</f>
        <v>#N/A</v>
      </c>
      <c r="C27" s="348"/>
      <c r="D27" s="348"/>
      <c r="E27" s="348"/>
      <c r="F27" s="348"/>
      <c r="G27" s="348"/>
      <c r="H27" s="348"/>
      <c r="I27" s="348"/>
      <c r="J27" s="349"/>
      <c r="K27" s="352" t="e">
        <f>'HSE Kvalifikacioni Upitnik'!G29</f>
        <v>#N/A</v>
      </c>
      <c r="L27" s="352"/>
      <c r="M27" s="7"/>
      <c r="N27" s="7"/>
    </row>
    <row r="28" spans="1:14" ht="26.45" customHeight="1" x14ac:dyDescent="0.25">
      <c r="A28" s="83">
        <f>'HSE Kvalifikacioni Upitnik'!C30</f>
        <v>0</v>
      </c>
      <c r="B28" s="348" t="e">
        <f>'HSE Kvalifikacioni Upitnik'!D30</f>
        <v>#N/A</v>
      </c>
      <c r="C28" s="348"/>
      <c r="D28" s="348"/>
      <c r="E28" s="348"/>
      <c r="F28" s="348"/>
      <c r="G28" s="348"/>
      <c r="H28" s="348"/>
      <c r="I28" s="348"/>
      <c r="J28" s="349"/>
      <c r="K28" s="352" t="e">
        <f>'HSE Kvalifikacioni Upitnik'!G30</f>
        <v>#N/A</v>
      </c>
      <c r="L28" s="352"/>
      <c r="M28" s="7"/>
      <c r="N28" s="7"/>
    </row>
    <row r="29" spans="1:14" ht="26.45" customHeight="1" x14ac:dyDescent="0.25">
      <c r="A29" s="83">
        <f>'HSE Kvalifikacioni Upitnik'!C31</f>
        <v>0</v>
      </c>
      <c r="B29" s="350" t="e">
        <f>'HSE Kvalifikacioni Upitnik'!D31</f>
        <v>#N/A</v>
      </c>
      <c r="C29" s="350"/>
      <c r="D29" s="350"/>
      <c r="E29" s="350"/>
      <c r="F29" s="350"/>
      <c r="G29" s="350"/>
      <c r="H29" s="350"/>
      <c r="I29" s="350"/>
      <c r="J29" s="351"/>
      <c r="K29" s="352" t="e">
        <f>'HSE Kvalifikacioni Upitnik'!G31</f>
        <v>#N/A</v>
      </c>
      <c r="L29" s="352"/>
      <c r="M29" s="7"/>
      <c r="N29" s="7"/>
    </row>
    <row r="30" spans="1:14" ht="26.45" customHeight="1" x14ac:dyDescent="0.25">
      <c r="A30" s="83">
        <f>'HSE Kvalifikacioni Upitnik'!C32</f>
        <v>0</v>
      </c>
      <c r="B30" s="350" t="e">
        <f>'HSE Kvalifikacioni Upitnik'!D32</f>
        <v>#N/A</v>
      </c>
      <c r="C30" s="350"/>
      <c r="D30" s="350"/>
      <c r="E30" s="350"/>
      <c r="F30" s="350"/>
      <c r="G30" s="350"/>
      <c r="H30" s="350"/>
      <c r="I30" s="350"/>
      <c r="J30" s="351"/>
      <c r="K30" s="352" t="e">
        <f>'HSE Kvalifikacioni Upitnik'!G32</f>
        <v>#N/A</v>
      </c>
      <c r="L30" s="352"/>
      <c r="M30" s="7"/>
      <c r="N30" s="7"/>
    </row>
    <row r="31" spans="1:14" ht="26.45" customHeight="1" x14ac:dyDescent="0.25">
      <c r="A31" s="83">
        <f>'HSE Kvalifikacioni Upitnik'!C33</f>
        <v>0</v>
      </c>
      <c r="B31" s="350" t="e">
        <f>'HSE Kvalifikacioni Upitnik'!D33</f>
        <v>#N/A</v>
      </c>
      <c r="C31" s="350"/>
      <c r="D31" s="350"/>
      <c r="E31" s="350"/>
      <c r="F31" s="350"/>
      <c r="G31" s="350"/>
      <c r="H31" s="350"/>
      <c r="I31" s="350"/>
      <c r="J31" s="351"/>
      <c r="K31" s="352" t="e">
        <f>'HSE Kvalifikacioni Upitnik'!G33</f>
        <v>#N/A</v>
      </c>
      <c r="L31" s="352"/>
      <c r="M31" s="7"/>
      <c r="N31" s="7"/>
    </row>
    <row r="32" spans="1:14" ht="26.45" customHeight="1" x14ac:dyDescent="0.25">
      <c r="A32" s="83">
        <f>'HSE Kvalifikacioni Upitnik'!C34</f>
        <v>0</v>
      </c>
      <c r="B32" s="350" t="e">
        <f>'HSE Kvalifikacioni Upitnik'!D34</f>
        <v>#N/A</v>
      </c>
      <c r="C32" s="350"/>
      <c r="D32" s="350"/>
      <c r="E32" s="350"/>
      <c r="F32" s="350"/>
      <c r="G32" s="350"/>
      <c r="H32" s="350"/>
      <c r="I32" s="350"/>
      <c r="J32" s="351"/>
      <c r="K32" s="352" t="e">
        <f>'HSE Kvalifikacioni Upitnik'!G34</f>
        <v>#N/A</v>
      </c>
      <c r="L32" s="352"/>
      <c r="M32" s="7"/>
      <c r="N32" s="7"/>
    </row>
    <row r="33" spans="1:14" ht="26.45" customHeight="1" x14ac:dyDescent="0.25">
      <c r="A33" s="83">
        <f>'HSE Kvalifikacioni Upitnik'!C35</f>
        <v>0</v>
      </c>
      <c r="B33" s="350" t="e">
        <f>'HSE Kvalifikacioni Upitnik'!D35</f>
        <v>#N/A</v>
      </c>
      <c r="C33" s="350"/>
      <c r="D33" s="350"/>
      <c r="E33" s="350"/>
      <c r="F33" s="350"/>
      <c r="G33" s="350"/>
      <c r="H33" s="350"/>
      <c r="I33" s="350"/>
      <c r="J33" s="351"/>
      <c r="K33" s="352" t="e">
        <f>'HSE Kvalifikacioni Upitnik'!G35</f>
        <v>#N/A</v>
      </c>
      <c r="L33" s="352"/>
      <c r="M33" s="7"/>
      <c r="N33" s="7"/>
    </row>
    <row r="34" spans="1:14" ht="35.450000000000003" customHeight="1" x14ac:dyDescent="0.25">
      <c r="A34" s="371" t="s">
        <v>148</v>
      </c>
      <c r="B34" s="371"/>
      <c r="C34" s="371"/>
      <c r="D34" s="371"/>
      <c r="E34" s="371"/>
      <c r="F34" s="371"/>
      <c r="G34" s="371"/>
      <c r="H34" s="371"/>
      <c r="I34" s="366">
        <f>'HSE Kvalifikacioni Upitnik'!G36</f>
        <v>0</v>
      </c>
      <c r="J34" s="366"/>
      <c r="K34" s="66"/>
      <c r="L34" s="66"/>
      <c r="M34" s="7"/>
      <c r="N34" s="7"/>
    </row>
    <row r="35" spans="1:14" ht="25.9" customHeight="1" x14ac:dyDescent="0.25">
      <c r="A35" s="100"/>
      <c r="B35" s="100"/>
      <c r="C35" s="100"/>
      <c r="D35" s="100"/>
      <c r="E35" s="100"/>
      <c r="F35" s="100"/>
      <c r="G35" s="100"/>
      <c r="H35" s="100"/>
      <c r="I35" s="101"/>
      <c r="J35" s="101"/>
      <c r="K35" s="66"/>
      <c r="L35" s="66"/>
      <c r="M35" s="7"/>
      <c r="N35" s="7"/>
    </row>
    <row r="36" spans="1:14" ht="28.15" customHeight="1" x14ac:dyDescent="0.25">
      <c r="A36" s="68" t="s">
        <v>154</v>
      </c>
      <c r="B36" s="104"/>
      <c r="C36" s="102"/>
      <c r="D36" s="103" t="s">
        <v>19</v>
      </c>
      <c r="E36" s="61"/>
      <c r="F36" s="61"/>
      <c r="G36" s="61"/>
      <c r="H36" s="61"/>
      <c r="I36" s="61"/>
      <c r="J36" s="61"/>
      <c r="K36" s="61"/>
      <c r="L36" s="61"/>
    </row>
    <row r="37" spans="1:14" ht="13.15" customHeight="1" x14ac:dyDescent="0.25">
      <c r="A37" s="61"/>
      <c r="B37" s="61"/>
      <c r="C37" s="61"/>
      <c r="D37" s="61"/>
      <c r="E37" s="61"/>
      <c r="F37" s="61"/>
      <c r="G37" s="61"/>
      <c r="H37" s="61"/>
      <c r="I37" s="61"/>
      <c r="J37" s="61"/>
      <c r="K37" s="61"/>
      <c r="L37" s="61"/>
    </row>
    <row r="38" spans="1:14" ht="19.149999999999999" customHeight="1" x14ac:dyDescent="0.25">
      <c r="A38" s="369" t="s">
        <v>146</v>
      </c>
      <c r="B38" s="370"/>
      <c r="C38" s="93">
        <f>IF('Ocena HSE Kvalifik. upitnika'!C40="Извођач је квалификован",'HSE Kvalifikacioni Upitnik'!E110,0)</f>
        <v>0</v>
      </c>
    </row>
    <row r="39" spans="1:14" ht="25.5" x14ac:dyDescent="0.25">
      <c r="L39" s="23" t="s">
        <v>33</v>
      </c>
    </row>
    <row r="40" spans="1:14" ht="30.6" customHeight="1" x14ac:dyDescent="0.25">
      <c r="A40" s="367" t="s">
        <v>145</v>
      </c>
      <c r="B40" s="368"/>
      <c r="C40" s="358" t="str">
        <f>IF(AND(C44&lt;= D44,'HSE Kvalifikacioni Upitnik'!E86=50), Sheet4!O1, Sheet4!O2)</f>
        <v>Извођач није квалификован</v>
      </c>
      <c r="D40" s="359"/>
      <c r="E40" s="359"/>
      <c r="F40" s="359"/>
      <c r="G40" s="359"/>
      <c r="H40" s="359"/>
      <c r="I40" s="359"/>
      <c r="J40" s="360"/>
      <c r="K40" s="52"/>
      <c r="L40" s="94"/>
    </row>
    <row r="41" spans="1:14" x14ac:dyDescent="0.25">
      <c r="L41" s="291" t="s">
        <v>32</v>
      </c>
    </row>
    <row r="42" spans="1:14" x14ac:dyDescent="0.25">
      <c r="L42" s="357"/>
    </row>
    <row r="43" spans="1:14" x14ac:dyDescent="0.25">
      <c r="A43" s="64" t="s">
        <v>150</v>
      </c>
      <c r="B43" s="65" t="str">
        <f ca="1">IF(C40="Извођач није квалификован","није квалификован",TODAY())</f>
        <v>није квалификован</v>
      </c>
    </row>
    <row r="44" spans="1:14" x14ac:dyDescent="0.25">
      <c r="A44" s="61"/>
      <c r="C44" s="36">
        <f>IF('HSE Kvalifikacioni Upitnik'!G36="Низак ризик", 1, IF('HSE Kvalifikacioni Upitnik'!G36="Умерен ризик", 2, IF('HSE Kvalifikacioni Upitnik'!G36="Висок ризик", 3, 0)))</f>
        <v>0</v>
      </c>
      <c r="D44" s="36">
        <f>IF(ISNUMBER(SEARCH("Извођач је квалификован",'HSE Kvalifikacioni Upitnik'!D109)), 3,IF(ISNUMBER(SEARCH("Извођач је квалификован", 'HSE Kvalifikacioni Upitnik'!D108)), 2, IF(ISNUMBER(SEARCH("Извођач је квалификован",'HSE Kvalifikacioni Upitnik'!D107)), 1, 0)))</f>
        <v>1</v>
      </c>
    </row>
    <row r="45" spans="1:14" x14ac:dyDescent="0.25">
      <c r="A45" s="64" t="s">
        <v>151</v>
      </c>
      <c r="B45" s="65" t="str">
        <f ca="1">IF(C40="Извођач није квалификован","није квалификован",1096+TODAY())</f>
        <v>није квалификован</v>
      </c>
      <c r="G45" s="61"/>
    </row>
  </sheetData>
  <mergeCells count="55">
    <mergeCell ref="B4:I4"/>
    <mergeCell ref="D12:L12"/>
    <mergeCell ref="D13:L13"/>
    <mergeCell ref="I34:J34"/>
    <mergeCell ref="A40:B40"/>
    <mergeCell ref="A38:B38"/>
    <mergeCell ref="A34:H34"/>
    <mergeCell ref="D14:L14"/>
    <mergeCell ref="D15:L15"/>
    <mergeCell ref="D16:L16"/>
    <mergeCell ref="D17:L17"/>
    <mergeCell ref="D18:L18"/>
    <mergeCell ref="A20:C20"/>
    <mergeCell ref="D20:L20"/>
    <mergeCell ref="A21:L21"/>
    <mergeCell ref="A22:L22"/>
    <mergeCell ref="A19:C19"/>
    <mergeCell ref="L41:L42"/>
    <mergeCell ref="C40:J40"/>
    <mergeCell ref="D7:J7"/>
    <mergeCell ref="A10:C10"/>
    <mergeCell ref="A11:C11"/>
    <mergeCell ref="A12:C12"/>
    <mergeCell ref="A13:C13"/>
    <mergeCell ref="A14:C14"/>
    <mergeCell ref="A15:C15"/>
    <mergeCell ref="D19:L19"/>
    <mergeCell ref="A16:C16"/>
    <mergeCell ref="A17:C17"/>
    <mergeCell ref="A18:C18"/>
    <mergeCell ref="A9:L9"/>
    <mergeCell ref="D10:L10"/>
    <mergeCell ref="D11:L11"/>
    <mergeCell ref="B29:J29"/>
    <mergeCell ref="B30:J30"/>
    <mergeCell ref="B31:J31"/>
    <mergeCell ref="B32:J32"/>
    <mergeCell ref="B23:J23"/>
    <mergeCell ref="B26:J26"/>
    <mergeCell ref="B27:J27"/>
    <mergeCell ref="B28:J28"/>
    <mergeCell ref="K26:L26"/>
    <mergeCell ref="K27:L27"/>
    <mergeCell ref="K28:L28"/>
    <mergeCell ref="K23:L23"/>
    <mergeCell ref="K24:L24"/>
    <mergeCell ref="B24:J24"/>
    <mergeCell ref="K25:L25"/>
    <mergeCell ref="B25:J25"/>
    <mergeCell ref="B33:J33"/>
    <mergeCell ref="K29:L29"/>
    <mergeCell ref="K33:L33"/>
    <mergeCell ref="K30:L30"/>
    <mergeCell ref="K31:L31"/>
    <mergeCell ref="K32:L32"/>
  </mergeCells>
  <conditionalFormatting sqref="C40:J40">
    <cfRule type="cellIs" dxfId="10" priority="7" operator="equal">
      <formula>"Извођач је квалификован"</formula>
    </cfRule>
    <cfRule type="cellIs" dxfId="9" priority="8" operator="equal">
      <formula>"Извођач није квалификован"</formula>
    </cfRule>
  </conditionalFormatting>
  <conditionalFormatting sqref="K24:L33">
    <cfRule type="cellIs" dxfId="8" priority="4" operator="equal">
      <formula>"Висок"</formula>
    </cfRule>
    <cfRule type="cellIs" dxfId="7" priority="5" operator="equal">
      <formula>"Умерен "</formula>
    </cfRule>
    <cfRule type="cellIs" dxfId="6" priority="6" operator="equal">
      <formula>"Низак "</formula>
    </cfRule>
  </conditionalFormatting>
  <conditionalFormatting sqref="I34:J34">
    <cfRule type="cellIs" dxfId="5" priority="1" operator="equal">
      <formula>"Висок ризик"</formula>
    </cfRule>
    <cfRule type="cellIs" dxfId="4" priority="2" operator="equal">
      <formula>"Умерен ризик"</formula>
    </cfRule>
    <cfRule type="cellIs" dxfId="3" priority="3" operator="equal">
      <formula>"Низак ризик"</formula>
    </cfRule>
  </conditionalFormatting>
  <pageMargins left="0.7" right="0.7" top="0.75" bottom="0.75" header="0.3" footer="0.3"/>
  <pageSetup paperSize="9" scale="56" orientation="portrait"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Sheet2!$A$1:$A$2</xm:f>
          </x14:formula1>
          <xm:sqref>D36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7"/>
  <sheetViews>
    <sheetView workbookViewId="0">
      <selection activeCell="I3" sqref="I3"/>
    </sheetView>
  </sheetViews>
  <sheetFormatPr defaultRowHeight="15" x14ac:dyDescent="0.25"/>
  <sheetData>
    <row r="1" spans="1:11" x14ac:dyDescent="0.25">
      <c r="A1">
        <v>6.25</v>
      </c>
      <c r="B1" s="13" t="s">
        <v>126</v>
      </c>
      <c r="H1">
        <v>25</v>
      </c>
      <c r="I1">
        <f>COUNTIF('HSE Kvalifikacioni Upitnik'!E89:E92,"Да")</f>
        <v>0</v>
      </c>
      <c r="K1" t="s">
        <v>28</v>
      </c>
    </row>
    <row r="2" spans="1:11" x14ac:dyDescent="0.25">
      <c r="A2">
        <v>12.25</v>
      </c>
      <c r="B2" t="s">
        <v>138</v>
      </c>
      <c r="H2">
        <v>30</v>
      </c>
      <c r="I2">
        <f>COUNTIF('HSE Kvalifikacioni Upitnik'!E89:E95,"Да")</f>
        <v>0</v>
      </c>
      <c r="K2" t="s">
        <v>29</v>
      </c>
    </row>
    <row r="3" spans="1:11" x14ac:dyDescent="0.25">
      <c r="A3">
        <v>18.5</v>
      </c>
      <c r="B3" t="s">
        <v>139</v>
      </c>
      <c r="H3">
        <v>35</v>
      </c>
      <c r="I3" t="e">
        <f>COUNTIF('HSE Kvalifikacioni Upitnik'!#REF!,"Да")</f>
        <v>#REF!</v>
      </c>
      <c r="K3" t="s">
        <v>30</v>
      </c>
    </row>
    <row r="4" spans="1:11" x14ac:dyDescent="0.25">
      <c r="A4">
        <v>24.25</v>
      </c>
      <c r="B4" t="s">
        <v>129</v>
      </c>
      <c r="H4">
        <v>40</v>
      </c>
    </row>
    <row r="5" spans="1:11" x14ac:dyDescent="0.25">
      <c r="A5">
        <v>29.75</v>
      </c>
      <c r="B5" t="s">
        <v>134</v>
      </c>
      <c r="H5">
        <v>5</v>
      </c>
    </row>
    <row r="6" spans="1:11" x14ac:dyDescent="0.25">
      <c r="A6">
        <v>34.75</v>
      </c>
      <c r="B6" s="13" t="s">
        <v>133</v>
      </c>
      <c r="H6">
        <v>10</v>
      </c>
    </row>
    <row r="7" spans="1:11" x14ac:dyDescent="0.25">
      <c r="A7">
        <v>39.75</v>
      </c>
      <c r="B7" t="s">
        <v>142</v>
      </c>
    </row>
  </sheetData>
  <sheetProtection algorithmName="SHA-512" hashValue="3t7q9tdi8GwGgqZ1QwpRUGJ/fea/N1+53aftSpqYwQtJ2k3C+Z9qdtXem3HurTqXD+IrPYw2Vfwc+g2Yn1c9VA==" saltValue="LP49C90nSnJCd9suGV7qg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
  <sheetViews>
    <sheetView topLeftCell="E1" workbookViewId="0">
      <selection activeCell="N1" sqref="N1"/>
    </sheetView>
  </sheetViews>
  <sheetFormatPr defaultRowHeight="15" x14ac:dyDescent="0.25"/>
  <cols>
    <col min="1" max="1" width="48.7109375" customWidth="1"/>
    <col min="7" max="7" width="16.7109375" customWidth="1"/>
    <col min="13" max="13" width="14.5703125" customWidth="1"/>
    <col min="15" max="15" width="16.28515625" customWidth="1"/>
  </cols>
  <sheetData>
    <row r="1" spans="1:17" ht="30" x14ac:dyDescent="0.25">
      <c r="A1" t="s">
        <v>24</v>
      </c>
      <c r="B1">
        <v>10</v>
      </c>
      <c r="F1" t="e">
        <f>COUNTIF('HSE Kvalifikacioni Upitnik'!#REF!,"смртни исход")</f>
        <v>#REF!</v>
      </c>
      <c r="G1" t="e">
        <f>COUNTIF('HSE Kvalifikacioni Upitnik'!#REF!,"смртни исход")</f>
        <v>#REF!</v>
      </c>
      <c r="I1" t="e">
        <f>'HSE Kvalifikacioni Upitnik'!#REF!*100000</f>
        <v>#REF!</v>
      </c>
      <c r="K1">
        <v>20</v>
      </c>
      <c r="M1" t="s">
        <v>28</v>
      </c>
      <c r="N1">
        <f>COUNTIF('HSE Kvalifikacioni Upitnik'!F63,"Низак ризик")</f>
        <v>0</v>
      </c>
      <c r="O1" s="9" t="s">
        <v>31</v>
      </c>
    </row>
    <row r="2" spans="1:17" ht="28.15" customHeight="1" x14ac:dyDescent="0.25">
      <c r="A2" t="s">
        <v>22</v>
      </c>
      <c r="B2">
        <v>5</v>
      </c>
      <c r="F2" t="e">
        <f>COUNTIF('HSE Kvalifikacioni Upitnik'!#REF!,"Крупан догађај/колективна повреда")</f>
        <v>#REF!</v>
      </c>
      <c r="G2" t="e">
        <f>COUNTIF('HSE Kvalifikacioni Upitnik'!#REF!,"Крупан догађај/колективна повреда")</f>
        <v>#REF!</v>
      </c>
      <c r="K2">
        <v>5</v>
      </c>
      <c r="M2" t="s">
        <v>29</v>
      </c>
      <c r="N2">
        <f>COUNTIF('HSE Kvalifikacioni Upitnik'!F64,"Умерен ризик")</f>
        <v>0</v>
      </c>
      <c r="O2" s="10" t="s">
        <v>129</v>
      </c>
      <c r="Q2" s="8"/>
    </row>
    <row r="3" spans="1:17" x14ac:dyDescent="0.25">
      <c r="A3" t="s">
        <v>23</v>
      </c>
      <c r="B3">
        <v>2</v>
      </c>
      <c r="F3" t="e">
        <f>COUNTIF('HSE Kvalifikacioni Upitnik'!#REF!,"Повреда са изгубљеним данима")</f>
        <v>#REF!</v>
      </c>
      <c r="G3" t="e">
        <f>COUNTIF('HSE Kvalifikacioni Upitnik'!#REF!,"Повреда са изгубљеним данима")</f>
        <v>#REF!</v>
      </c>
      <c r="K3">
        <v>0</v>
      </c>
    </row>
    <row r="4" spans="1:17" x14ac:dyDescent="0.25">
      <c r="A4" t="s">
        <v>25</v>
      </c>
      <c r="B4">
        <v>1</v>
      </c>
      <c r="F4" t="e">
        <f>COUNTIF('HSE Kvalifikacioni Upitnik'!#REF!,"остало")</f>
        <v>#REF!</v>
      </c>
      <c r="G4" t="e">
        <f>COUNTIF('HSE Kvalifikacioni Upitnik'!#REF!,"остало")</f>
        <v>#REF!</v>
      </c>
      <c r="M4" t="s">
        <v>30</v>
      </c>
      <c r="N4">
        <f>COUNTIF('HSE Kvalifikacioni Upitnik'!F65,"Висок ризик")</f>
        <v>0</v>
      </c>
    </row>
    <row r="5" spans="1:17" x14ac:dyDescent="0.25">
      <c r="A5" s="6" t="s">
        <v>26</v>
      </c>
      <c r="B5">
        <v>0</v>
      </c>
      <c r="F5" t="e">
        <f>COUNTIF('HSE Kvalifikacioni Upitnik'!#REF!,"Нема акцидената")</f>
        <v>#REF!</v>
      </c>
      <c r="G5" t="e">
        <f>COUNTIF('HSE Kvalifikacioni Upitnik'!#REF!,"Нема акцидената")</f>
        <v>#REF!</v>
      </c>
    </row>
    <row r="6" spans="1:17" x14ac:dyDescent="0.25">
      <c r="A6" s="6"/>
    </row>
  </sheetData>
  <sheetProtection algorithmName="SHA-512" hashValue="I+fSh2iOUc4jalZjVoSwBt/8iduEiTxFO5EmBp1NKBGKSf3lDREm6/MicO1KG1F6ylB9eQ2DBJooH438LHjvKw==" saltValue="QeNp+rXrNSrikZEGr4yZL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8"/>
  <sheetViews>
    <sheetView workbookViewId="0">
      <selection activeCell="I6" sqref="I6"/>
    </sheetView>
  </sheetViews>
  <sheetFormatPr defaultRowHeight="15" x14ac:dyDescent="0.25"/>
  <sheetData>
    <row r="1" spans="1:17" x14ac:dyDescent="0.25">
      <c r="A1" s="5" t="s">
        <v>19</v>
      </c>
      <c r="E1" s="32">
        <v>75</v>
      </c>
      <c r="F1" s="32">
        <v>5</v>
      </c>
      <c r="G1" s="32">
        <v>50</v>
      </c>
      <c r="H1" s="32">
        <v>8.33</v>
      </c>
      <c r="J1" s="13" t="s">
        <v>126</v>
      </c>
      <c r="P1">
        <v>25</v>
      </c>
      <c r="Q1">
        <v>5</v>
      </c>
    </row>
    <row r="2" spans="1:17" x14ac:dyDescent="0.25">
      <c r="A2" s="5" t="s">
        <v>20</v>
      </c>
      <c r="C2" s="32">
        <v>0</v>
      </c>
      <c r="D2" s="32">
        <v>50</v>
      </c>
      <c r="E2" s="32">
        <v>80</v>
      </c>
      <c r="F2" s="32">
        <v>10</v>
      </c>
      <c r="G2" s="32">
        <v>55</v>
      </c>
      <c r="H2" s="32">
        <v>16.66</v>
      </c>
      <c r="J2" t="s">
        <v>127</v>
      </c>
      <c r="P2">
        <v>30</v>
      </c>
      <c r="Q2">
        <v>10</v>
      </c>
    </row>
    <row r="3" spans="1:17" x14ac:dyDescent="0.25">
      <c r="A3" s="5"/>
      <c r="D3" t="s">
        <v>130</v>
      </c>
      <c r="E3" s="32">
        <v>85</v>
      </c>
      <c r="F3" s="32">
        <v>15</v>
      </c>
      <c r="G3" s="32">
        <v>60</v>
      </c>
      <c r="H3" s="32">
        <v>25</v>
      </c>
      <c r="J3" t="s">
        <v>128</v>
      </c>
      <c r="P3">
        <v>35</v>
      </c>
      <c r="Q3">
        <v>15</v>
      </c>
    </row>
    <row r="4" spans="1:17" x14ac:dyDescent="0.25">
      <c r="D4" t="s">
        <v>21</v>
      </c>
      <c r="E4" s="32">
        <v>90</v>
      </c>
      <c r="F4" s="32">
        <v>0</v>
      </c>
      <c r="G4" s="32">
        <v>65</v>
      </c>
      <c r="H4" s="32">
        <v>33.33</v>
      </c>
      <c r="J4" t="s">
        <v>129</v>
      </c>
      <c r="P4">
        <v>40</v>
      </c>
      <c r="Q4">
        <v>20</v>
      </c>
    </row>
    <row r="5" spans="1:17" x14ac:dyDescent="0.25">
      <c r="F5" s="32">
        <v>20</v>
      </c>
      <c r="G5" s="32">
        <v>75</v>
      </c>
      <c r="H5" s="32">
        <v>42</v>
      </c>
      <c r="J5" t="s">
        <v>132</v>
      </c>
      <c r="P5">
        <v>5</v>
      </c>
      <c r="Q5">
        <v>25</v>
      </c>
    </row>
    <row r="6" spans="1:17" x14ac:dyDescent="0.25">
      <c r="G6" s="32">
        <v>80</v>
      </c>
      <c r="H6" s="32">
        <v>50</v>
      </c>
      <c r="I6" t="b">
        <f>IF(Sheet3!B1=1,Sheet2!P5,IF(Sheet3!B1=2,Sheet2!P6,IF(Sheet3!B1=3,Sheet2!P7,IF(Sheet3!B1=4,Sheet2!P1,IF(Sheet3!B1=5,Sheet2!P2,IF(Sheet3!B1=6,Sheet2!P3,IF(Sheet3!B1=7,Sheet2!P4)))))))</f>
        <v>0</v>
      </c>
      <c r="P6">
        <v>10</v>
      </c>
      <c r="Q6">
        <v>30</v>
      </c>
    </row>
    <row r="7" spans="1:17" x14ac:dyDescent="0.25">
      <c r="G7" s="32">
        <v>85</v>
      </c>
      <c r="H7" s="32">
        <v>58.33</v>
      </c>
      <c r="I7" t="b">
        <f>IF(Sheet3!B1=1,Sheet2!F1,IF(Sheet3!B2=2,Sheet2!F2,IF(Sheet3!B1=3,Sheet2!F3,IF(Sheet3!B1=4,Sheet2!F5))))</f>
        <v>0</v>
      </c>
      <c r="P7">
        <v>15</v>
      </c>
      <c r="Q7">
        <v>35</v>
      </c>
    </row>
    <row r="8" spans="1:17" x14ac:dyDescent="0.25">
      <c r="G8" s="32">
        <v>90</v>
      </c>
      <c r="H8" s="32"/>
      <c r="I8" t="b">
        <f>IF(Sheet3!C1=3,Sheet2!Q5,IF(Sheet3!C1=1,Sheet2!Q1,IF(Sheet3!C1=2,Sheet2!Q2,IF(Sheet3!C1=4,Sheet2!Q6,IF(Sheet3!C1=5,Sheet2!Q7,IF(Sheet3!C1=6,Sheet2!Q8,IF(Sheet3!C1=7,Sheet2!Q9)))))))</f>
        <v>0</v>
      </c>
      <c r="P8">
        <v>20</v>
      </c>
      <c r="Q8">
        <v>40</v>
      </c>
    </row>
    <row r="9" spans="1:17" x14ac:dyDescent="0.25">
      <c r="G9" s="32">
        <v>95</v>
      </c>
      <c r="H9" s="32"/>
      <c r="Q9">
        <v>45</v>
      </c>
    </row>
    <row r="10" spans="1:17" x14ac:dyDescent="0.25">
      <c r="G10" s="32">
        <v>100</v>
      </c>
      <c r="H10" s="32"/>
    </row>
    <row r="11" spans="1:17" x14ac:dyDescent="0.25">
      <c r="G11" s="32">
        <v>105</v>
      </c>
      <c r="H11" s="32"/>
    </row>
    <row r="12" spans="1:17" x14ac:dyDescent="0.25">
      <c r="G12" s="32">
        <v>110</v>
      </c>
      <c r="H12" s="32"/>
    </row>
    <row r="13" spans="1:17" x14ac:dyDescent="0.25">
      <c r="G13" s="32">
        <v>115</v>
      </c>
      <c r="H13" s="32"/>
    </row>
    <row r="14" spans="1:17" x14ac:dyDescent="0.25">
      <c r="G14" s="32">
        <v>120</v>
      </c>
      <c r="H14" s="32"/>
    </row>
    <row r="15" spans="1:17" x14ac:dyDescent="0.25">
      <c r="G15" s="32">
        <v>125</v>
      </c>
      <c r="H15" s="32"/>
    </row>
    <row r="16" spans="1:17" x14ac:dyDescent="0.25">
      <c r="G16" s="32">
        <v>130</v>
      </c>
      <c r="H16" s="32"/>
    </row>
    <row r="17" spans="7:8" x14ac:dyDescent="0.25">
      <c r="G17" s="32">
        <v>135</v>
      </c>
      <c r="H17" s="32"/>
    </row>
    <row r="18" spans="7:8" x14ac:dyDescent="0.25">
      <c r="G18" s="32">
        <v>140</v>
      </c>
      <c r="H18" s="32"/>
    </row>
  </sheetData>
  <sheetProtection algorithmName="SHA-512" hashValue="G30S9eWyzJ4wDg7MOR4aXeJ9GuX0nb9quFP4WjPnErcHMDG4nh+jlsP+SyRUbOlBfbEjIVQZeSpQC8ny3HG7uQ==" saltValue="RwyXt3c2rc4ikj7YXH2nkg==" spinCount="100000" sheet="1" objects="1" scenarios="1"/>
  <pageMargins left="0.7" right="0.7" top="0.75" bottom="0.75" header="0.3" footer="0.3"/>
  <pageSetup paperSize="9" orientation="portrait" verticalDpi="0" r:id="rId1"/>
  <headerFooter differentOddEven="1" differentFirst="1">
    <oddHeader>&amp;C&amp;"Verdana,Regular"&amp;12 </oddHeader>
    <evenHeader>&amp;C&amp;"Verdana,Regular"&amp;12 </evenHeader>
    <firstHeader>&amp;C&amp;"Verdana,Regular"&amp;12 </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
  <sheetViews>
    <sheetView workbookViewId="0">
      <selection activeCell="B28" sqref="B28"/>
    </sheetView>
  </sheetViews>
  <sheetFormatPr defaultRowHeight="15" x14ac:dyDescent="0.25"/>
  <sheetData>
    <row r="1" spans="1:3" x14ac:dyDescent="0.25">
      <c r="A1">
        <f>COUNTIF('HSE Kvalifikacioni Upitnik'!E81:E85,"да")</f>
        <v>0</v>
      </c>
      <c r="B1">
        <f>COUNTIF('HSE Kvalifikacioni Upitnik'!E89:E98,"да")</f>
        <v>0</v>
      </c>
      <c r="C1">
        <f>COUNTIF('HSE Kvalifikacioni Upitnik'!E99:E106,"да")</f>
        <v>0</v>
      </c>
    </row>
  </sheetData>
  <sheetProtection algorithmName="SHA-512" hashValue="08aN+GBJBEPiqJSTURB9DY21kMEhjn9Mr13kX8SC6q38K9yrD4u+Vas+bV+mrHkZ2XCxzxtlXTxWu4M2Hp9vqA==" saltValue="EhkyB+rauERtPTh/vOb2X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906"/>
  <sheetViews>
    <sheetView showGridLines="0" topLeftCell="A4" zoomScale="70" zoomScaleNormal="70" workbookViewId="0">
      <pane ySplit="2" topLeftCell="A6" activePane="bottomLeft" state="frozen"/>
      <selection activeCell="E4" sqref="E4"/>
      <selection pane="bottomLeft" activeCell="B21" sqref="B21"/>
    </sheetView>
  </sheetViews>
  <sheetFormatPr defaultColWidth="0" defaultRowHeight="14.25" x14ac:dyDescent="0.2"/>
  <cols>
    <col min="1" max="1" width="18.7109375" style="150" customWidth="1"/>
    <col min="2" max="2" width="57.140625" style="138" customWidth="1"/>
    <col min="3" max="3" width="49.5703125" style="151" customWidth="1"/>
    <col min="4" max="4" width="50.140625" style="138" customWidth="1"/>
    <col min="5" max="5" width="54.5703125" style="152" customWidth="1"/>
    <col min="6" max="6" width="17.5703125" style="138" customWidth="1"/>
    <col min="7" max="7" width="14.42578125" style="138" customWidth="1"/>
    <col min="8" max="8" width="17.28515625" style="138" customWidth="1"/>
    <col min="9" max="9" width="15.42578125" style="137" customWidth="1"/>
    <col min="10" max="10" width="9.140625" style="138" hidden="1" customWidth="1"/>
    <col min="11" max="182" width="9.140625" style="138" customWidth="1"/>
    <col min="183" max="183" width="5" style="138" customWidth="1"/>
    <col min="184" max="184" width="7" style="138" customWidth="1"/>
    <col min="185" max="185" width="16.42578125" style="138" customWidth="1"/>
    <col min="186" max="186" width="95" style="138" customWidth="1"/>
    <col min="187" max="187" width="15.140625" style="138" customWidth="1"/>
    <col min="188" max="188" width="19.28515625" style="138" customWidth="1"/>
    <col min="189" max="189" width="5.140625" style="138" customWidth="1"/>
    <col min="190" max="190" width="3" style="138" customWidth="1"/>
    <col min="191" max="191" width="3.28515625" style="138" customWidth="1"/>
    <col min="192" max="192" width="4.5703125" style="138" customWidth="1"/>
    <col min="193" max="193" width="9.140625" style="138" customWidth="1"/>
    <col min="194" max="194" width="13.85546875" style="138" bestFit="1" customWidth="1"/>
    <col min="195" max="195" width="13.85546875" style="138" customWidth="1"/>
    <col min="196" max="196" width="3.5703125" style="138" customWidth="1"/>
    <col min="197" max="198" width="3.85546875" style="138" customWidth="1"/>
    <col min="199" max="199" width="3.5703125" style="138" customWidth="1"/>
    <col min="200" max="200" width="8.7109375" style="138" customWidth="1"/>
    <col min="201" max="201" width="5.42578125" style="138" customWidth="1"/>
    <col min="202" max="202" width="11.140625" style="138" customWidth="1"/>
    <col min="203" max="204" width="11.28515625" style="138" customWidth="1"/>
    <col min="205" max="205" width="3.42578125" style="138" customWidth="1"/>
    <col min="206" max="206" width="3.140625" style="138" customWidth="1"/>
    <col min="207" max="207" width="3.5703125" style="138" customWidth="1"/>
    <col min="208" max="208" width="3.140625" style="138" customWidth="1"/>
    <col min="209" max="16384" width="0" style="138" hidden="1"/>
  </cols>
  <sheetData>
    <row r="1" spans="1:10" ht="34.5" customHeight="1" x14ac:dyDescent="0.2">
      <c r="A1" s="135"/>
      <c r="B1" s="136"/>
      <c r="C1" s="136"/>
      <c r="D1" s="136"/>
      <c r="E1" s="136"/>
      <c r="F1" s="136"/>
      <c r="G1" s="136"/>
      <c r="H1" s="136"/>
    </row>
    <row r="2" spans="1:10" ht="30" customHeight="1" x14ac:dyDescent="0.2">
      <c r="A2" s="139"/>
      <c r="B2" s="140" t="s">
        <v>160</v>
      </c>
      <c r="C2" s="141"/>
      <c r="D2" s="141"/>
      <c r="E2" s="141"/>
      <c r="F2" s="141"/>
      <c r="G2" s="141"/>
      <c r="H2" s="141"/>
    </row>
    <row r="3" spans="1:10" ht="18" customHeight="1" x14ac:dyDescent="0.2">
      <c r="A3" s="139"/>
      <c r="B3" s="141"/>
      <c r="C3" s="141"/>
      <c r="D3" s="141"/>
      <c r="E3" s="141"/>
      <c r="F3" s="141"/>
      <c r="G3" s="141"/>
      <c r="H3" s="141"/>
    </row>
    <row r="4" spans="1:10" ht="18" customHeight="1" thickBot="1" x14ac:dyDescent="0.25">
      <c r="A4" s="211"/>
      <c r="B4" s="141"/>
      <c r="C4" s="141"/>
      <c r="D4" s="141"/>
      <c r="E4" s="141"/>
      <c r="F4" s="141"/>
      <c r="G4" s="141"/>
      <c r="H4" s="141"/>
    </row>
    <row r="5" spans="1:10" ht="65.25" customHeight="1" x14ac:dyDescent="0.2">
      <c r="A5" s="162" t="s">
        <v>163</v>
      </c>
      <c r="B5" s="163" t="s">
        <v>161</v>
      </c>
      <c r="C5" s="164" t="s">
        <v>162</v>
      </c>
      <c r="D5" s="165" t="s">
        <v>158</v>
      </c>
      <c r="E5" s="164" t="s">
        <v>164</v>
      </c>
      <c r="F5" s="166" t="s">
        <v>165</v>
      </c>
      <c r="G5" s="166" t="s">
        <v>166</v>
      </c>
      <c r="H5" s="167" t="s">
        <v>167</v>
      </c>
      <c r="I5" s="168" t="s">
        <v>1021</v>
      </c>
    </row>
    <row r="6" spans="1:10" x14ac:dyDescent="0.2">
      <c r="A6" s="175" t="s">
        <v>1141</v>
      </c>
      <c r="B6" s="176" t="s">
        <v>170</v>
      </c>
      <c r="C6" s="177" t="s">
        <v>171</v>
      </c>
      <c r="D6" s="178" t="s">
        <v>172</v>
      </c>
      <c r="E6" s="179" t="s">
        <v>173</v>
      </c>
      <c r="F6" s="169">
        <v>3</v>
      </c>
      <c r="G6" s="169">
        <v>3</v>
      </c>
      <c r="H6" s="180">
        <f t="shared" ref="H6:H11" si="0">F6*G6</f>
        <v>9</v>
      </c>
      <c r="I6" s="89" t="s">
        <v>1020</v>
      </c>
      <c r="J6" s="138" t="e">
        <f>VLOOKUP(#REF!,#REF!,2,FALSE)</f>
        <v>#REF!</v>
      </c>
    </row>
    <row r="7" spans="1:10" x14ac:dyDescent="0.2">
      <c r="A7" s="175" t="s">
        <v>1142</v>
      </c>
      <c r="B7" s="176" t="s">
        <v>174</v>
      </c>
      <c r="C7" s="177" t="s">
        <v>175</v>
      </c>
      <c r="D7" s="178" t="s">
        <v>174</v>
      </c>
      <c r="E7" s="179" t="s">
        <v>175</v>
      </c>
      <c r="F7" s="169">
        <v>3</v>
      </c>
      <c r="G7" s="169">
        <v>3</v>
      </c>
      <c r="H7" s="180">
        <f t="shared" si="0"/>
        <v>9</v>
      </c>
      <c r="I7" s="89" t="s">
        <v>1020</v>
      </c>
      <c r="J7" s="138" t="e">
        <f>VLOOKUP(#REF!,#REF!,2,FALSE)</f>
        <v>#REF!</v>
      </c>
    </row>
    <row r="8" spans="1:10" ht="30" customHeight="1" x14ac:dyDescent="0.2">
      <c r="A8" s="175" t="s">
        <v>1143</v>
      </c>
      <c r="B8" s="176" t="s">
        <v>176</v>
      </c>
      <c r="C8" s="177" t="s">
        <v>177</v>
      </c>
      <c r="D8" s="178" t="s">
        <v>178</v>
      </c>
      <c r="E8" s="179" t="s">
        <v>177</v>
      </c>
      <c r="F8" s="169">
        <v>1</v>
      </c>
      <c r="G8" s="169">
        <v>1</v>
      </c>
      <c r="H8" s="180">
        <f t="shared" si="0"/>
        <v>1</v>
      </c>
      <c r="I8" s="88" t="s">
        <v>1022</v>
      </c>
      <c r="J8" s="138" t="e">
        <f>VLOOKUP(#REF!,#REF!,2,FALSE)</f>
        <v>#REF!</v>
      </c>
    </row>
    <row r="9" spans="1:10" x14ac:dyDescent="0.2">
      <c r="A9" s="175" t="s">
        <v>1144</v>
      </c>
      <c r="B9" s="176" t="s">
        <v>179</v>
      </c>
      <c r="C9" s="177" t="s">
        <v>180</v>
      </c>
      <c r="D9" s="178" t="s">
        <v>181</v>
      </c>
      <c r="E9" s="179" t="s">
        <v>180</v>
      </c>
      <c r="F9" s="169">
        <v>2</v>
      </c>
      <c r="G9" s="169">
        <v>3</v>
      </c>
      <c r="H9" s="180">
        <f t="shared" si="0"/>
        <v>6</v>
      </c>
      <c r="I9" s="89" t="s">
        <v>1020</v>
      </c>
      <c r="J9" s="138" t="e">
        <f>VLOOKUP(#REF!,#REF!,2,FALSE)</f>
        <v>#REF!</v>
      </c>
    </row>
    <row r="10" spans="1:10" x14ac:dyDescent="0.2">
      <c r="A10" s="175" t="s">
        <v>1145</v>
      </c>
      <c r="B10" s="176" t="s">
        <v>182</v>
      </c>
      <c r="C10" s="177" t="s">
        <v>1086</v>
      </c>
      <c r="D10" s="178" t="s">
        <v>183</v>
      </c>
      <c r="E10" s="179" t="s">
        <v>1086</v>
      </c>
      <c r="F10" s="169">
        <v>3</v>
      </c>
      <c r="G10" s="169">
        <v>3</v>
      </c>
      <c r="H10" s="180">
        <f t="shared" si="0"/>
        <v>9</v>
      </c>
      <c r="I10" s="89" t="s">
        <v>1020</v>
      </c>
      <c r="J10" s="138" t="e">
        <f>VLOOKUP(#REF!,#REF!,2,FALSE)</f>
        <v>#REF!</v>
      </c>
    </row>
    <row r="11" spans="1:10" x14ac:dyDescent="0.2">
      <c r="A11" s="175" t="s">
        <v>1146</v>
      </c>
      <c r="B11" s="176" t="s">
        <v>184</v>
      </c>
      <c r="C11" s="177" t="s">
        <v>185</v>
      </c>
      <c r="D11" s="181" t="s">
        <v>184</v>
      </c>
      <c r="E11" s="179" t="s">
        <v>186</v>
      </c>
      <c r="F11" s="169">
        <v>3</v>
      </c>
      <c r="G11" s="169">
        <v>3</v>
      </c>
      <c r="H11" s="180">
        <f t="shared" si="0"/>
        <v>9</v>
      </c>
      <c r="I11" s="89" t="s">
        <v>1020</v>
      </c>
    </row>
    <row r="12" spans="1:10" ht="25.5" x14ac:dyDescent="0.2">
      <c r="A12" s="175" t="s">
        <v>1148</v>
      </c>
      <c r="B12" s="176" t="s">
        <v>188</v>
      </c>
      <c r="C12" s="176" t="s">
        <v>189</v>
      </c>
      <c r="D12" s="178" t="s">
        <v>190</v>
      </c>
      <c r="E12" s="178" t="s">
        <v>191</v>
      </c>
      <c r="F12" s="169">
        <v>2</v>
      </c>
      <c r="G12" s="169">
        <v>2</v>
      </c>
      <c r="H12" s="180">
        <f t="shared" ref="H12:H20" si="1">F12*G12</f>
        <v>4</v>
      </c>
      <c r="I12" s="88" t="s">
        <v>1022</v>
      </c>
      <c r="J12" s="138" t="e">
        <f>VLOOKUP(#REF!,#REF!,2,FALSE)</f>
        <v>#REF!</v>
      </c>
    </row>
    <row r="13" spans="1:10" x14ac:dyDescent="0.2">
      <c r="A13" s="175" t="s">
        <v>1149</v>
      </c>
      <c r="B13" s="176" t="s">
        <v>192</v>
      </c>
      <c r="C13" s="176" t="s">
        <v>193</v>
      </c>
      <c r="D13" s="178" t="s">
        <v>194</v>
      </c>
      <c r="E13" s="178" t="s">
        <v>195</v>
      </c>
      <c r="F13" s="169">
        <v>4</v>
      </c>
      <c r="G13" s="169">
        <v>4</v>
      </c>
      <c r="H13" s="180">
        <f t="shared" si="1"/>
        <v>16</v>
      </c>
      <c r="I13" s="87" t="s">
        <v>1023</v>
      </c>
      <c r="J13" s="138" t="e">
        <f>VLOOKUP(#REF!,#REF!,2,FALSE)</f>
        <v>#REF!</v>
      </c>
    </row>
    <row r="14" spans="1:10" x14ac:dyDescent="0.2">
      <c r="A14" s="175" t="s">
        <v>1150</v>
      </c>
      <c r="B14" s="176" t="s">
        <v>196</v>
      </c>
      <c r="C14" s="176" t="s">
        <v>197</v>
      </c>
      <c r="D14" s="178" t="s">
        <v>198</v>
      </c>
      <c r="E14" s="178" t="s">
        <v>199</v>
      </c>
      <c r="F14" s="169">
        <v>4</v>
      </c>
      <c r="G14" s="169">
        <v>4</v>
      </c>
      <c r="H14" s="180">
        <f t="shared" si="1"/>
        <v>16</v>
      </c>
      <c r="I14" s="87" t="s">
        <v>1023</v>
      </c>
      <c r="J14" s="138" t="e">
        <f>VLOOKUP(#REF!,#REF!,2,FALSE)</f>
        <v>#REF!</v>
      </c>
    </row>
    <row r="15" spans="1:10" x14ac:dyDescent="0.2">
      <c r="A15" s="175" t="s">
        <v>1151</v>
      </c>
      <c r="B15" s="176" t="s">
        <v>200</v>
      </c>
      <c r="C15" s="176" t="s">
        <v>201</v>
      </c>
      <c r="D15" s="178" t="s">
        <v>202</v>
      </c>
      <c r="E15" s="178" t="s">
        <v>201</v>
      </c>
      <c r="F15" s="169">
        <v>4</v>
      </c>
      <c r="G15" s="169">
        <v>4</v>
      </c>
      <c r="H15" s="180">
        <f t="shared" si="1"/>
        <v>16</v>
      </c>
      <c r="I15" s="87" t="s">
        <v>1023</v>
      </c>
    </row>
    <row r="16" spans="1:10" x14ac:dyDescent="0.2">
      <c r="A16" s="175" t="s">
        <v>1152</v>
      </c>
      <c r="B16" s="176" t="s">
        <v>204</v>
      </c>
      <c r="C16" s="176" t="s">
        <v>205</v>
      </c>
      <c r="D16" s="178" t="s">
        <v>206</v>
      </c>
      <c r="E16" s="178" t="s">
        <v>205</v>
      </c>
      <c r="F16" s="169">
        <v>4</v>
      </c>
      <c r="G16" s="169">
        <v>4</v>
      </c>
      <c r="H16" s="180">
        <f t="shared" si="1"/>
        <v>16</v>
      </c>
      <c r="I16" s="87" t="s">
        <v>1023</v>
      </c>
    </row>
    <row r="17" spans="1:10" x14ac:dyDescent="0.2">
      <c r="A17" s="175" t="s">
        <v>1154</v>
      </c>
      <c r="B17" s="176" t="s">
        <v>208</v>
      </c>
      <c r="C17" s="177" t="s">
        <v>209</v>
      </c>
      <c r="D17" s="178" t="s">
        <v>208</v>
      </c>
      <c r="E17" s="179" t="s">
        <v>209</v>
      </c>
      <c r="F17" s="169">
        <v>4</v>
      </c>
      <c r="G17" s="169">
        <v>4</v>
      </c>
      <c r="H17" s="180">
        <f t="shared" si="1"/>
        <v>16</v>
      </c>
      <c r="I17" s="87" t="s">
        <v>1023</v>
      </c>
      <c r="J17" s="138" t="e">
        <f>VLOOKUP(#REF!,#REF!,2,FALSE)</f>
        <v>#REF!</v>
      </c>
    </row>
    <row r="18" spans="1:10" x14ac:dyDescent="0.2">
      <c r="A18" s="175" t="s">
        <v>1155</v>
      </c>
      <c r="B18" s="176" t="s">
        <v>210</v>
      </c>
      <c r="C18" s="177" t="s">
        <v>211</v>
      </c>
      <c r="D18" s="178" t="s">
        <v>210</v>
      </c>
      <c r="E18" s="179" t="s">
        <v>211</v>
      </c>
      <c r="F18" s="169">
        <v>4</v>
      </c>
      <c r="G18" s="169">
        <v>4</v>
      </c>
      <c r="H18" s="180">
        <f t="shared" si="1"/>
        <v>16</v>
      </c>
      <c r="I18" s="87" t="s">
        <v>1023</v>
      </c>
      <c r="J18" s="138" t="e">
        <f>VLOOKUP(#REF!,#REF!,2,FALSE)</f>
        <v>#REF!</v>
      </c>
    </row>
    <row r="19" spans="1:10" x14ac:dyDescent="0.2">
      <c r="A19" s="175" t="s">
        <v>1156</v>
      </c>
      <c r="B19" s="176" t="s">
        <v>212</v>
      </c>
      <c r="C19" s="177" t="s">
        <v>213</v>
      </c>
      <c r="D19" s="178" t="s">
        <v>214</v>
      </c>
      <c r="E19" s="179" t="s">
        <v>213</v>
      </c>
      <c r="F19" s="169">
        <v>4</v>
      </c>
      <c r="G19" s="169">
        <v>4</v>
      </c>
      <c r="H19" s="180">
        <f t="shared" si="1"/>
        <v>16</v>
      </c>
      <c r="I19" s="87" t="s">
        <v>1023</v>
      </c>
      <c r="J19" s="138" t="e">
        <f>VLOOKUP(#REF!,#REF!,2,FALSE)</f>
        <v>#REF!</v>
      </c>
    </row>
    <row r="20" spans="1:10" x14ac:dyDescent="0.2">
      <c r="A20" s="175" t="s">
        <v>1157</v>
      </c>
      <c r="B20" s="176" t="s">
        <v>203</v>
      </c>
      <c r="C20" s="177" t="s">
        <v>1087</v>
      </c>
      <c r="D20" s="178" t="s">
        <v>203</v>
      </c>
      <c r="E20" s="179" t="s">
        <v>1087</v>
      </c>
      <c r="F20" s="169">
        <v>4</v>
      </c>
      <c r="G20" s="169">
        <v>4</v>
      </c>
      <c r="H20" s="180">
        <f t="shared" si="1"/>
        <v>16</v>
      </c>
      <c r="I20" s="87" t="s">
        <v>1023</v>
      </c>
      <c r="J20" s="138" t="e">
        <f>VLOOKUP(#REF!,#REF!,2,FALSE)</f>
        <v>#REF!</v>
      </c>
    </row>
    <row r="21" spans="1:10" x14ac:dyDescent="0.2">
      <c r="A21" s="175" t="s">
        <v>1159</v>
      </c>
      <c r="B21" s="176" t="s">
        <v>216</v>
      </c>
      <c r="C21" s="177" t="s">
        <v>217</v>
      </c>
      <c r="D21" s="178" t="s">
        <v>218</v>
      </c>
      <c r="E21" s="179" t="s">
        <v>217</v>
      </c>
      <c r="F21" s="169">
        <v>4</v>
      </c>
      <c r="G21" s="169">
        <v>4</v>
      </c>
      <c r="H21" s="180">
        <f t="shared" ref="H21:H43" si="2">F21*G21</f>
        <v>16</v>
      </c>
      <c r="I21" s="87" t="s">
        <v>1023</v>
      </c>
      <c r="J21" s="138" t="e">
        <f>VLOOKUP(#REF!,#REF!,2,FALSE)</f>
        <v>#REF!</v>
      </c>
    </row>
    <row r="22" spans="1:10" x14ac:dyDescent="0.2">
      <c r="A22" s="175" t="s">
        <v>1160</v>
      </c>
      <c r="B22" s="176" t="s">
        <v>219</v>
      </c>
      <c r="C22" s="177" t="s">
        <v>220</v>
      </c>
      <c r="D22" s="178" t="s">
        <v>221</v>
      </c>
      <c r="E22" s="179" t="s">
        <v>220</v>
      </c>
      <c r="F22" s="169">
        <v>4</v>
      </c>
      <c r="G22" s="169">
        <v>4</v>
      </c>
      <c r="H22" s="180">
        <f t="shared" si="2"/>
        <v>16</v>
      </c>
      <c r="I22" s="87" t="s">
        <v>1023</v>
      </c>
      <c r="J22" s="138" t="e">
        <f>VLOOKUP(#REF!,#REF!,2,FALSE)</f>
        <v>#REF!</v>
      </c>
    </row>
    <row r="23" spans="1:10" x14ac:dyDescent="0.2">
      <c r="A23" s="175" t="s">
        <v>1161</v>
      </c>
      <c r="B23" s="176" t="s">
        <v>222</v>
      </c>
      <c r="C23" s="177" t="s">
        <v>223</v>
      </c>
      <c r="D23" s="178" t="s">
        <v>224</v>
      </c>
      <c r="E23" s="179" t="s">
        <v>223</v>
      </c>
      <c r="F23" s="169">
        <v>2</v>
      </c>
      <c r="G23" s="169">
        <v>2</v>
      </c>
      <c r="H23" s="180">
        <f t="shared" si="2"/>
        <v>4</v>
      </c>
      <c r="I23" s="88" t="s">
        <v>1022</v>
      </c>
      <c r="J23" s="138" t="e">
        <f>VLOOKUP(#REF!,#REF!,2,FALSE)</f>
        <v>#REF!</v>
      </c>
    </row>
    <row r="24" spans="1:10" x14ac:dyDescent="0.2">
      <c r="A24" s="175" t="s">
        <v>1162</v>
      </c>
      <c r="B24" s="176" t="s">
        <v>225</v>
      </c>
      <c r="C24" s="177" t="s">
        <v>226</v>
      </c>
      <c r="D24" s="178" t="s">
        <v>227</v>
      </c>
      <c r="E24" s="179" t="s">
        <v>226</v>
      </c>
      <c r="F24" s="169">
        <v>4</v>
      </c>
      <c r="G24" s="169">
        <v>4</v>
      </c>
      <c r="H24" s="180">
        <f t="shared" si="2"/>
        <v>16</v>
      </c>
      <c r="I24" s="87" t="s">
        <v>1023</v>
      </c>
      <c r="J24" s="138" t="e">
        <f>VLOOKUP(#REF!,#REF!,2,FALSE)</f>
        <v>#REF!</v>
      </c>
    </row>
    <row r="25" spans="1:10" x14ac:dyDescent="0.2">
      <c r="A25" s="175" t="s">
        <v>1163</v>
      </c>
      <c r="B25" s="176" t="s">
        <v>228</v>
      </c>
      <c r="C25" s="177" t="s">
        <v>229</v>
      </c>
      <c r="D25" s="178" t="s">
        <v>230</v>
      </c>
      <c r="E25" s="179" t="s">
        <v>231</v>
      </c>
      <c r="F25" s="169">
        <v>4</v>
      </c>
      <c r="G25" s="169">
        <v>4</v>
      </c>
      <c r="H25" s="180">
        <f t="shared" si="2"/>
        <v>16</v>
      </c>
      <c r="I25" s="87" t="s">
        <v>1023</v>
      </c>
      <c r="J25" s="138" t="e">
        <f>VLOOKUP(#REF!,#REF!,2,FALSE)</f>
        <v>#REF!</v>
      </c>
    </row>
    <row r="26" spans="1:10" ht="24.75" customHeight="1" x14ac:dyDescent="0.2">
      <c r="A26" s="175" t="s">
        <v>1164</v>
      </c>
      <c r="B26" s="176" t="s">
        <v>232</v>
      </c>
      <c r="C26" s="177" t="s">
        <v>233</v>
      </c>
      <c r="D26" s="178" t="s">
        <v>234</v>
      </c>
      <c r="E26" s="179" t="s">
        <v>233</v>
      </c>
      <c r="F26" s="169">
        <v>4</v>
      </c>
      <c r="G26" s="169">
        <v>4</v>
      </c>
      <c r="H26" s="180">
        <f t="shared" si="2"/>
        <v>16</v>
      </c>
      <c r="I26" s="87" t="s">
        <v>1023</v>
      </c>
      <c r="J26" s="138" t="e">
        <f>VLOOKUP(#REF!,#REF!,2,FALSE)</f>
        <v>#REF!</v>
      </c>
    </row>
    <row r="27" spans="1:10" x14ac:dyDescent="0.2">
      <c r="A27" s="175" t="s">
        <v>1165</v>
      </c>
      <c r="B27" s="176" t="s">
        <v>235</v>
      </c>
      <c r="C27" s="177" t="s">
        <v>236</v>
      </c>
      <c r="D27" s="178" t="s">
        <v>237</v>
      </c>
      <c r="E27" s="179" t="s">
        <v>236</v>
      </c>
      <c r="F27" s="169">
        <v>2</v>
      </c>
      <c r="G27" s="169">
        <v>2</v>
      </c>
      <c r="H27" s="180">
        <f t="shared" si="2"/>
        <v>4</v>
      </c>
      <c r="I27" s="88" t="s">
        <v>1022</v>
      </c>
      <c r="J27" s="138" t="e">
        <f>VLOOKUP(#REF!,#REF!,2,FALSE)</f>
        <v>#REF!</v>
      </c>
    </row>
    <row r="28" spans="1:10" x14ac:dyDescent="0.2">
      <c r="A28" s="175" t="s">
        <v>1166</v>
      </c>
      <c r="B28" s="176" t="s">
        <v>238</v>
      </c>
      <c r="C28" s="177" t="s">
        <v>239</v>
      </c>
      <c r="D28" s="178" t="s">
        <v>240</v>
      </c>
      <c r="E28" s="179" t="s">
        <v>239</v>
      </c>
      <c r="F28" s="169">
        <v>3</v>
      </c>
      <c r="G28" s="169">
        <v>3</v>
      </c>
      <c r="H28" s="180">
        <f t="shared" si="2"/>
        <v>9</v>
      </c>
      <c r="I28" s="89" t="s">
        <v>1020</v>
      </c>
      <c r="J28" s="138" t="e">
        <f>VLOOKUP(#REF!,#REF!,2,FALSE)</f>
        <v>#REF!</v>
      </c>
    </row>
    <row r="29" spans="1:10" x14ac:dyDescent="0.2">
      <c r="A29" s="175" t="s">
        <v>1167</v>
      </c>
      <c r="B29" s="176" t="s">
        <v>241</v>
      </c>
      <c r="C29" s="177" t="s">
        <v>242</v>
      </c>
      <c r="D29" s="178" t="s">
        <v>243</v>
      </c>
      <c r="E29" s="179" t="s">
        <v>242</v>
      </c>
      <c r="F29" s="169">
        <v>4</v>
      </c>
      <c r="G29" s="169">
        <v>4</v>
      </c>
      <c r="H29" s="180">
        <f t="shared" si="2"/>
        <v>16</v>
      </c>
      <c r="I29" s="87" t="s">
        <v>1023</v>
      </c>
      <c r="J29" s="138" t="e">
        <f>VLOOKUP(#REF!,#REF!,2,FALSE)</f>
        <v>#REF!</v>
      </c>
    </row>
    <row r="30" spans="1:10" x14ac:dyDescent="0.2">
      <c r="A30" s="175" t="s">
        <v>1168</v>
      </c>
      <c r="B30" s="176" t="s">
        <v>244</v>
      </c>
      <c r="C30" s="177" t="s">
        <v>245</v>
      </c>
      <c r="D30" s="178" t="s">
        <v>246</v>
      </c>
      <c r="E30" s="179" t="s">
        <v>245</v>
      </c>
      <c r="F30" s="169">
        <v>4</v>
      </c>
      <c r="G30" s="169">
        <v>4</v>
      </c>
      <c r="H30" s="180">
        <f t="shared" si="2"/>
        <v>16</v>
      </c>
      <c r="I30" s="87" t="s">
        <v>1023</v>
      </c>
      <c r="J30" s="138" t="e">
        <f>VLOOKUP(#REF!,#REF!,2,FALSE)</f>
        <v>#REF!</v>
      </c>
    </row>
    <row r="31" spans="1:10" x14ac:dyDescent="0.2">
      <c r="A31" s="175" t="s">
        <v>1169</v>
      </c>
      <c r="B31" s="176" t="s">
        <v>247</v>
      </c>
      <c r="C31" s="177" t="s">
        <v>248</v>
      </c>
      <c r="D31" s="178" t="s">
        <v>249</v>
      </c>
      <c r="E31" s="179" t="s">
        <v>250</v>
      </c>
      <c r="F31" s="169">
        <v>4</v>
      </c>
      <c r="G31" s="169">
        <v>4</v>
      </c>
      <c r="H31" s="180">
        <f t="shared" si="2"/>
        <v>16</v>
      </c>
      <c r="I31" s="87" t="s">
        <v>1023</v>
      </c>
      <c r="J31" s="138" t="e">
        <f>VLOOKUP(#REF!,#REF!,2,FALSE)</f>
        <v>#REF!</v>
      </c>
    </row>
    <row r="32" spans="1:10" x14ac:dyDescent="0.2">
      <c r="A32" s="175" t="s">
        <v>1170</v>
      </c>
      <c r="B32" s="176" t="s">
        <v>251</v>
      </c>
      <c r="C32" s="177" t="s">
        <v>252</v>
      </c>
      <c r="D32" s="178" t="s">
        <v>253</v>
      </c>
      <c r="E32" s="179" t="s">
        <v>252</v>
      </c>
      <c r="F32" s="169">
        <v>3</v>
      </c>
      <c r="G32" s="169">
        <v>4</v>
      </c>
      <c r="H32" s="180">
        <f t="shared" si="2"/>
        <v>12</v>
      </c>
      <c r="I32" s="89" t="s">
        <v>1020</v>
      </c>
      <c r="J32" s="138" t="e">
        <f>VLOOKUP(#REF!,#REF!,2,FALSE)</f>
        <v>#REF!</v>
      </c>
    </row>
    <row r="33" spans="1:10" x14ac:dyDescent="0.2">
      <c r="A33" s="175" t="s">
        <v>1171</v>
      </c>
      <c r="B33" s="176" t="s">
        <v>254</v>
      </c>
      <c r="C33" s="177" t="s">
        <v>255</v>
      </c>
      <c r="D33" s="178" t="s">
        <v>256</v>
      </c>
      <c r="E33" s="179" t="s">
        <v>255</v>
      </c>
      <c r="F33" s="169">
        <v>4</v>
      </c>
      <c r="G33" s="169">
        <v>3</v>
      </c>
      <c r="H33" s="180">
        <f t="shared" si="2"/>
        <v>12</v>
      </c>
      <c r="I33" s="89" t="s">
        <v>1020</v>
      </c>
      <c r="J33" s="138" t="e">
        <f>VLOOKUP(#REF!,#REF!,2,FALSE)</f>
        <v>#REF!</v>
      </c>
    </row>
    <row r="34" spans="1:10" x14ac:dyDescent="0.2">
      <c r="A34" s="175" t="s">
        <v>1172</v>
      </c>
      <c r="B34" s="176" t="s">
        <v>257</v>
      </c>
      <c r="C34" s="177" t="s">
        <v>258</v>
      </c>
      <c r="D34" s="178" t="s">
        <v>259</v>
      </c>
      <c r="E34" s="179" t="s">
        <v>258</v>
      </c>
      <c r="F34" s="169">
        <v>2</v>
      </c>
      <c r="G34" s="169">
        <v>2</v>
      </c>
      <c r="H34" s="180">
        <f t="shared" si="2"/>
        <v>4</v>
      </c>
      <c r="I34" s="88" t="s">
        <v>1022</v>
      </c>
      <c r="J34" s="138" t="e">
        <f>VLOOKUP(#REF!,#REF!,2,FALSE)</f>
        <v>#REF!</v>
      </c>
    </row>
    <row r="35" spans="1:10" x14ac:dyDescent="0.2">
      <c r="A35" s="175" t="s">
        <v>1173</v>
      </c>
      <c r="B35" s="176" t="s">
        <v>260</v>
      </c>
      <c r="C35" s="177" t="s">
        <v>261</v>
      </c>
      <c r="D35" s="178" t="s">
        <v>262</v>
      </c>
      <c r="E35" s="179" t="s">
        <v>263</v>
      </c>
      <c r="F35" s="169">
        <v>4</v>
      </c>
      <c r="G35" s="169">
        <v>4</v>
      </c>
      <c r="H35" s="180">
        <f t="shared" si="2"/>
        <v>16</v>
      </c>
      <c r="I35" s="87" t="s">
        <v>1023</v>
      </c>
      <c r="J35" s="138" t="e">
        <f>VLOOKUP(#REF!,#REF!,2,FALSE)</f>
        <v>#REF!</v>
      </c>
    </row>
    <row r="36" spans="1:10" x14ac:dyDescent="0.2">
      <c r="A36" s="175" t="s">
        <v>1174</v>
      </c>
      <c r="B36" s="176" t="s">
        <v>264</v>
      </c>
      <c r="C36" s="177" t="s">
        <v>265</v>
      </c>
      <c r="D36" s="178" t="s">
        <v>266</v>
      </c>
      <c r="E36" s="179" t="s">
        <v>265</v>
      </c>
      <c r="F36" s="169">
        <v>3</v>
      </c>
      <c r="G36" s="169">
        <v>4</v>
      </c>
      <c r="H36" s="180">
        <f t="shared" si="2"/>
        <v>12</v>
      </c>
      <c r="I36" s="89" t="s">
        <v>1020</v>
      </c>
      <c r="J36" s="138" t="e">
        <f>VLOOKUP(#REF!,#REF!,2,FALSE)</f>
        <v>#REF!</v>
      </c>
    </row>
    <row r="37" spans="1:10" x14ac:dyDescent="0.2">
      <c r="A37" s="175" t="s">
        <v>1175</v>
      </c>
      <c r="B37" s="176" t="s">
        <v>267</v>
      </c>
      <c r="C37" s="177" t="s">
        <v>268</v>
      </c>
      <c r="D37" s="178" t="s">
        <v>269</v>
      </c>
      <c r="E37" s="179" t="s">
        <v>268</v>
      </c>
      <c r="F37" s="169">
        <v>3</v>
      </c>
      <c r="G37" s="169">
        <v>2</v>
      </c>
      <c r="H37" s="180">
        <f t="shared" si="2"/>
        <v>6</v>
      </c>
      <c r="I37" s="89" t="s">
        <v>1020</v>
      </c>
      <c r="J37" s="138" t="e">
        <f>VLOOKUP(#REF!,#REF!,2,FALSE)</f>
        <v>#REF!</v>
      </c>
    </row>
    <row r="38" spans="1:10" x14ac:dyDescent="0.2">
      <c r="A38" s="175" t="s">
        <v>1176</v>
      </c>
      <c r="B38" s="176" t="s">
        <v>270</v>
      </c>
      <c r="C38" s="177" t="s">
        <v>271</v>
      </c>
      <c r="D38" s="178" t="s">
        <v>272</v>
      </c>
      <c r="E38" s="179" t="s">
        <v>271</v>
      </c>
      <c r="F38" s="169">
        <v>4</v>
      </c>
      <c r="G38" s="169">
        <v>2</v>
      </c>
      <c r="H38" s="180">
        <f t="shared" si="2"/>
        <v>8</v>
      </c>
      <c r="I38" s="89" t="s">
        <v>1020</v>
      </c>
      <c r="J38" s="138" t="e">
        <f>VLOOKUP(#REF!,#REF!,2,FALSE)</f>
        <v>#REF!</v>
      </c>
    </row>
    <row r="39" spans="1:10" x14ac:dyDescent="0.2">
      <c r="A39" s="175" t="s">
        <v>1177</v>
      </c>
      <c r="B39" s="176" t="s">
        <v>273</v>
      </c>
      <c r="C39" s="177" t="s">
        <v>274</v>
      </c>
      <c r="D39" s="178" t="s">
        <v>275</v>
      </c>
      <c r="E39" s="179" t="s">
        <v>274</v>
      </c>
      <c r="F39" s="169">
        <v>3</v>
      </c>
      <c r="G39" s="169">
        <v>4</v>
      </c>
      <c r="H39" s="180">
        <f t="shared" si="2"/>
        <v>12</v>
      </c>
      <c r="I39" s="89" t="s">
        <v>1020</v>
      </c>
    </row>
    <row r="40" spans="1:10" ht="25.5" x14ac:dyDescent="0.2">
      <c r="A40" s="175" t="s">
        <v>1178</v>
      </c>
      <c r="B40" s="176" t="s">
        <v>276</v>
      </c>
      <c r="C40" s="177" t="s">
        <v>277</v>
      </c>
      <c r="D40" s="178" t="s">
        <v>278</v>
      </c>
      <c r="E40" s="179" t="s">
        <v>279</v>
      </c>
      <c r="F40" s="169">
        <v>4</v>
      </c>
      <c r="G40" s="169">
        <v>4</v>
      </c>
      <c r="H40" s="180">
        <f t="shared" si="2"/>
        <v>16</v>
      </c>
      <c r="I40" s="87" t="s">
        <v>1023</v>
      </c>
      <c r="J40" s="138" t="e">
        <f>VLOOKUP(#REF!,#REF!,2,FALSE)</f>
        <v>#REF!</v>
      </c>
    </row>
    <row r="41" spans="1:10" x14ac:dyDescent="0.2">
      <c r="A41" s="170" t="s">
        <v>1179</v>
      </c>
      <c r="B41" s="174" t="s">
        <v>280</v>
      </c>
      <c r="C41" s="171" t="s">
        <v>281</v>
      </c>
      <c r="D41" s="182" t="s">
        <v>282</v>
      </c>
      <c r="E41" s="173" t="s">
        <v>281</v>
      </c>
      <c r="F41" s="169">
        <v>4</v>
      </c>
      <c r="G41" s="169">
        <v>3</v>
      </c>
      <c r="H41" s="180">
        <f t="shared" si="2"/>
        <v>12</v>
      </c>
      <c r="I41" s="89" t="s">
        <v>1020</v>
      </c>
      <c r="J41" s="138" t="e">
        <f>VLOOKUP(#REF!,#REF!,2,FALSE)</f>
        <v>#REF!</v>
      </c>
    </row>
    <row r="42" spans="1:10" ht="25.5" x14ac:dyDescent="0.2">
      <c r="A42" s="170" t="s">
        <v>1180</v>
      </c>
      <c r="B42" s="183" t="s">
        <v>283</v>
      </c>
      <c r="C42" s="184" t="s">
        <v>1490</v>
      </c>
      <c r="D42" s="182" t="s">
        <v>284</v>
      </c>
      <c r="E42" s="173" t="s">
        <v>285</v>
      </c>
      <c r="F42" s="169">
        <v>4</v>
      </c>
      <c r="G42" s="169">
        <v>2</v>
      </c>
      <c r="H42" s="180">
        <f t="shared" si="2"/>
        <v>8</v>
      </c>
      <c r="I42" s="89" t="s">
        <v>1020</v>
      </c>
      <c r="J42" s="138" t="e">
        <f>VLOOKUP(#REF!,#REF!,2,FALSE)</f>
        <v>#REF!</v>
      </c>
    </row>
    <row r="43" spans="1:10" ht="25.5" x14ac:dyDescent="0.2">
      <c r="A43" s="170" t="s">
        <v>1181</v>
      </c>
      <c r="B43" s="174" t="s">
        <v>286</v>
      </c>
      <c r="C43" s="171" t="s">
        <v>287</v>
      </c>
      <c r="D43" s="172" t="s">
        <v>286</v>
      </c>
      <c r="E43" s="173" t="s">
        <v>287</v>
      </c>
      <c r="F43" s="169">
        <v>2</v>
      </c>
      <c r="G43" s="169">
        <v>2</v>
      </c>
      <c r="H43" s="180">
        <f t="shared" si="2"/>
        <v>4</v>
      </c>
      <c r="I43" s="88" t="s">
        <v>1022</v>
      </c>
    </row>
    <row r="44" spans="1:10" ht="38.25" x14ac:dyDescent="0.2">
      <c r="A44" s="170" t="s">
        <v>1183</v>
      </c>
      <c r="B44" s="174" t="s">
        <v>289</v>
      </c>
      <c r="C44" s="184" t="s">
        <v>1491</v>
      </c>
      <c r="D44" s="172" t="s">
        <v>290</v>
      </c>
      <c r="E44" s="173" t="s">
        <v>1492</v>
      </c>
      <c r="F44" s="169">
        <v>2</v>
      </c>
      <c r="G44" s="169">
        <v>2</v>
      </c>
      <c r="H44" s="180">
        <f t="shared" ref="H44:H58" si="3">F44*G44</f>
        <v>4</v>
      </c>
      <c r="I44" s="88" t="s">
        <v>1022</v>
      </c>
      <c r="J44" s="138" t="e">
        <f>VLOOKUP(#REF!,#REF!,2,FALSE)</f>
        <v>#REF!</v>
      </c>
    </row>
    <row r="45" spans="1:10" x14ac:dyDescent="0.2">
      <c r="A45" s="170" t="s">
        <v>1184</v>
      </c>
      <c r="B45" s="174" t="s">
        <v>291</v>
      </c>
      <c r="C45" s="171" t="s">
        <v>292</v>
      </c>
      <c r="D45" s="182" t="s">
        <v>293</v>
      </c>
      <c r="E45" s="173" t="s">
        <v>292</v>
      </c>
      <c r="F45" s="169">
        <v>2</v>
      </c>
      <c r="G45" s="169">
        <v>2</v>
      </c>
      <c r="H45" s="180">
        <f t="shared" si="3"/>
        <v>4</v>
      </c>
      <c r="I45" s="88" t="s">
        <v>1022</v>
      </c>
      <c r="J45" s="138" t="e">
        <f>VLOOKUP(#REF!,#REF!,2,FALSE)</f>
        <v>#REF!</v>
      </c>
    </row>
    <row r="46" spans="1:10" ht="25.5" x14ac:dyDescent="0.2">
      <c r="A46" s="170" t="s">
        <v>1185</v>
      </c>
      <c r="B46" s="174" t="s">
        <v>294</v>
      </c>
      <c r="C46" s="184" t="s">
        <v>1493</v>
      </c>
      <c r="D46" s="182" t="s">
        <v>1124</v>
      </c>
      <c r="E46" s="173" t="s">
        <v>295</v>
      </c>
      <c r="F46" s="169">
        <v>4</v>
      </c>
      <c r="G46" s="169">
        <v>4</v>
      </c>
      <c r="H46" s="180">
        <f t="shared" si="3"/>
        <v>16</v>
      </c>
      <c r="I46" s="87" t="s">
        <v>1023</v>
      </c>
      <c r="J46" s="138" t="e">
        <f>VLOOKUP(#REF!,#REF!,2,FALSE)</f>
        <v>#REF!</v>
      </c>
    </row>
    <row r="47" spans="1:10" x14ac:dyDescent="0.2">
      <c r="A47" s="170" t="s">
        <v>1186</v>
      </c>
      <c r="B47" s="174" t="s">
        <v>296</v>
      </c>
      <c r="C47" s="171" t="s">
        <v>297</v>
      </c>
      <c r="D47" s="182" t="s">
        <v>296</v>
      </c>
      <c r="E47" s="173" t="s">
        <v>297</v>
      </c>
      <c r="F47" s="169">
        <v>4</v>
      </c>
      <c r="G47" s="169">
        <v>4</v>
      </c>
      <c r="H47" s="180">
        <f t="shared" si="3"/>
        <v>16</v>
      </c>
      <c r="I47" s="87" t="s">
        <v>1023</v>
      </c>
      <c r="J47" s="138" t="e">
        <f>VLOOKUP(#REF!,#REF!,2,FALSE)</f>
        <v>#REF!</v>
      </c>
    </row>
    <row r="48" spans="1:10" x14ac:dyDescent="0.2">
      <c r="A48" s="175" t="s">
        <v>1187</v>
      </c>
      <c r="B48" s="185" t="s">
        <v>1045</v>
      </c>
      <c r="C48" s="177" t="s">
        <v>1088</v>
      </c>
      <c r="D48" s="186" t="s">
        <v>1045</v>
      </c>
      <c r="E48" s="179" t="s">
        <v>1088</v>
      </c>
      <c r="F48" s="187">
        <v>3</v>
      </c>
      <c r="G48" s="187">
        <v>4</v>
      </c>
      <c r="H48" s="180">
        <f t="shared" si="3"/>
        <v>12</v>
      </c>
      <c r="I48" s="89" t="s">
        <v>1020</v>
      </c>
      <c r="J48" s="138" t="e">
        <f>VLOOKUP(#REF!,#REF!,2,FALSE)</f>
        <v>#REF!</v>
      </c>
    </row>
    <row r="49" spans="1:10" x14ac:dyDescent="0.2">
      <c r="A49" s="175" t="s">
        <v>1188</v>
      </c>
      <c r="B49" s="185" t="s">
        <v>1046</v>
      </c>
      <c r="C49" s="177" t="s">
        <v>1089</v>
      </c>
      <c r="D49" s="186" t="s">
        <v>1046</v>
      </c>
      <c r="E49" s="179" t="s">
        <v>1089</v>
      </c>
      <c r="F49" s="187">
        <v>3</v>
      </c>
      <c r="G49" s="187">
        <v>4</v>
      </c>
      <c r="H49" s="180">
        <f t="shared" si="3"/>
        <v>12</v>
      </c>
      <c r="I49" s="89" t="s">
        <v>1020</v>
      </c>
      <c r="J49" s="138" t="e">
        <f>VLOOKUP(#REF!,#REF!,2,FALSE)</f>
        <v>#REF!</v>
      </c>
    </row>
    <row r="50" spans="1:10" x14ac:dyDescent="0.2">
      <c r="A50" s="175" t="s">
        <v>1189</v>
      </c>
      <c r="B50" s="185" t="s">
        <v>1047</v>
      </c>
      <c r="C50" s="177" t="s">
        <v>1090</v>
      </c>
      <c r="D50" s="186" t="s">
        <v>1047</v>
      </c>
      <c r="E50" s="179" t="s">
        <v>1090</v>
      </c>
      <c r="F50" s="187">
        <v>4</v>
      </c>
      <c r="G50" s="187">
        <v>4</v>
      </c>
      <c r="H50" s="188">
        <f t="shared" si="3"/>
        <v>16</v>
      </c>
      <c r="I50" s="87" t="s">
        <v>1023</v>
      </c>
    </row>
    <row r="51" spans="1:10" x14ac:dyDescent="0.2">
      <c r="A51" s="175" t="s">
        <v>1190</v>
      </c>
      <c r="B51" s="185" t="s">
        <v>1048</v>
      </c>
      <c r="C51" s="177" t="s">
        <v>1091</v>
      </c>
      <c r="D51" s="186" t="s">
        <v>1048</v>
      </c>
      <c r="E51" s="179" t="s">
        <v>1091</v>
      </c>
      <c r="F51" s="187">
        <v>4</v>
      </c>
      <c r="G51" s="187">
        <v>4</v>
      </c>
      <c r="H51" s="188">
        <f t="shared" si="3"/>
        <v>16</v>
      </c>
      <c r="I51" s="87" t="s">
        <v>1023</v>
      </c>
      <c r="J51" s="138" t="e">
        <f>VLOOKUP(#REF!,#REF!,2,FALSE)</f>
        <v>#REF!</v>
      </c>
    </row>
    <row r="52" spans="1:10" x14ac:dyDescent="0.2">
      <c r="A52" s="175" t="s">
        <v>1191</v>
      </c>
      <c r="B52" s="185" t="s">
        <v>1049</v>
      </c>
      <c r="C52" s="177" t="s">
        <v>1092</v>
      </c>
      <c r="D52" s="186" t="s">
        <v>1049</v>
      </c>
      <c r="E52" s="179" t="s">
        <v>1092</v>
      </c>
      <c r="F52" s="187">
        <v>4</v>
      </c>
      <c r="G52" s="187">
        <v>4</v>
      </c>
      <c r="H52" s="188">
        <f t="shared" si="3"/>
        <v>16</v>
      </c>
      <c r="I52" s="87" t="s">
        <v>1023</v>
      </c>
      <c r="J52" s="138" t="e">
        <f>VLOOKUP(#REF!,#REF!,2,FALSE)</f>
        <v>#REF!</v>
      </c>
    </row>
    <row r="53" spans="1:10" x14ac:dyDescent="0.2">
      <c r="A53" s="175" t="s">
        <v>1192</v>
      </c>
      <c r="B53" s="185" t="s">
        <v>298</v>
      </c>
      <c r="C53" s="177" t="s">
        <v>1093</v>
      </c>
      <c r="D53" s="186" t="s">
        <v>298</v>
      </c>
      <c r="E53" s="179" t="s">
        <v>1093</v>
      </c>
      <c r="F53" s="187">
        <v>3</v>
      </c>
      <c r="G53" s="187">
        <v>4</v>
      </c>
      <c r="H53" s="180">
        <f t="shared" si="3"/>
        <v>12</v>
      </c>
      <c r="I53" s="89" t="s">
        <v>1020</v>
      </c>
      <c r="J53" s="138" t="e">
        <f>VLOOKUP(#REF!,#REF!,2,FALSE)</f>
        <v>#REF!</v>
      </c>
    </row>
    <row r="54" spans="1:10" x14ac:dyDescent="0.2">
      <c r="A54" s="175" t="s">
        <v>1193</v>
      </c>
      <c r="B54" s="185" t="s">
        <v>1050</v>
      </c>
      <c r="C54" s="177" t="s">
        <v>1094</v>
      </c>
      <c r="D54" s="186" t="s">
        <v>1050</v>
      </c>
      <c r="E54" s="179" t="s">
        <v>1094</v>
      </c>
      <c r="F54" s="187">
        <v>4</v>
      </c>
      <c r="G54" s="187">
        <v>4</v>
      </c>
      <c r="H54" s="180">
        <f t="shared" si="3"/>
        <v>16</v>
      </c>
      <c r="I54" s="87" t="s">
        <v>1023</v>
      </c>
      <c r="J54" s="138" t="e">
        <f>VLOOKUP(#REF!,#REF!,2,FALSE)</f>
        <v>#REF!</v>
      </c>
    </row>
    <row r="55" spans="1:10" x14ac:dyDescent="0.2">
      <c r="A55" s="175" t="s">
        <v>1194</v>
      </c>
      <c r="B55" s="185" t="s">
        <v>1051</v>
      </c>
      <c r="C55" s="177" t="s">
        <v>1095</v>
      </c>
      <c r="D55" s="186" t="s">
        <v>1051</v>
      </c>
      <c r="E55" s="179" t="s">
        <v>1095</v>
      </c>
      <c r="F55" s="187">
        <v>3</v>
      </c>
      <c r="G55" s="187">
        <v>3</v>
      </c>
      <c r="H55" s="180">
        <f t="shared" si="3"/>
        <v>9</v>
      </c>
      <c r="I55" s="89" t="s">
        <v>1020</v>
      </c>
      <c r="J55" s="138" t="e">
        <f>VLOOKUP(#REF!,#REF!,2,FALSE)</f>
        <v>#REF!</v>
      </c>
    </row>
    <row r="56" spans="1:10" x14ac:dyDescent="0.2">
      <c r="A56" s="175" t="s">
        <v>1195</v>
      </c>
      <c r="B56" s="185" t="s">
        <v>1052</v>
      </c>
      <c r="C56" s="177" t="s">
        <v>1096</v>
      </c>
      <c r="D56" s="186" t="s">
        <v>1052</v>
      </c>
      <c r="E56" s="179" t="s">
        <v>1096</v>
      </c>
      <c r="F56" s="187">
        <v>3</v>
      </c>
      <c r="G56" s="187">
        <v>4</v>
      </c>
      <c r="H56" s="180">
        <f t="shared" si="3"/>
        <v>12</v>
      </c>
      <c r="I56" s="89" t="s">
        <v>1020</v>
      </c>
      <c r="J56" s="138" t="e">
        <f>VLOOKUP(#REF!,#REF!,2,FALSE)</f>
        <v>#REF!</v>
      </c>
    </row>
    <row r="57" spans="1:10" ht="25.5" x14ac:dyDescent="0.2">
      <c r="A57" s="170" t="s">
        <v>1196</v>
      </c>
      <c r="B57" s="174" t="s">
        <v>299</v>
      </c>
      <c r="C57" s="184" t="s">
        <v>1494</v>
      </c>
      <c r="D57" s="182" t="s">
        <v>300</v>
      </c>
      <c r="E57" s="173" t="s">
        <v>301</v>
      </c>
      <c r="F57" s="169">
        <v>4</v>
      </c>
      <c r="G57" s="169">
        <v>4</v>
      </c>
      <c r="H57" s="180">
        <f t="shared" si="3"/>
        <v>16</v>
      </c>
      <c r="I57" s="87" t="s">
        <v>1023</v>
      </c>
      <c r="J57" s="138" t="e">
        <f>VLOOKUP(#REF!,#REF!,2,FALSE)</f>
        <v>#REF!</v>
      </c>
    </row>
    <row r="58" spans="1:10" x14ac:dyDescent="0.2">
      <c r="A58" s="170" t="s">
        <v>1197</v>
      </c>
      <c r="B58" s="174" t="s">
        <v>302</v>
      </c>
      <c r="C58" s="171" t="s">
        <v>303</v>
      </c>
      <c r="D58" s="182" t="s">
        <v>302</v>
      </c>
      <c r="E58" s="173" t="s">
        <v>303</v>
      </c>
      <c r="F58" s="169">
        <v>3</v>
      </c>
      <c r="G58" s="169">
        <v>4</v>
      </c>
      <c r="H58" s="180">
        <f t="shared" si="3"/>
        <v>12</v>
      </c>
      <c r="I58" s="89" t="s">
        <v>1020</v>
      </c>
      <c r="J58" s="138" t="e">
        <f>VLOOKUP(#REF!,#REF!,2,FALSE)</f>
        <v>#REF!</v>
      </c>
    </row>
    <row r="59" spans="1:10" x14ac:dyDescent="0.2">
      <c r="A59" s="175" t="s">
        <v>1199</v>
      </c>
      <c r="B59" s="176" t="s">
        <v>305</v>
      </c>
      <c r="C59" s="177" t="s">
        <v>306</v>
      </c>
      <c r="D59" s="178" t="s">
        <v>305</v>
      </c>
      <c r="E59" s="179" t="s">
        <v>306</v>
      </c>
      <c r="F59" s="169">
        <v>4</v>
      </c>
      <c r="G59" s="169">
        <v>4</v>
      </c>
      <c r="H59" s="180">
        <f t="shared" ref="H59:H75" si="4">F59*G59</f>
        <v>16</v>
      </c>
      <c r="I59" s="87" t="s">
        <v>1023</v>
      </c>
      <c r="J59" s="138" t="e">
        <f>VLOOKUP(#REF!,#REF!,2,FALSE)</f>
        <v>#REF!</v>
      </c>
    </row>
    <row r="60" spans="1:10" x14ac:dyDescent="0.2">
      <c r="A60" s="175" t="s">
        <v>1200</v>
      </c>
      <c r="B60" s="176" t="s">
        <v>307</v>
      </c>
      <c r="C60" s="177" t="s">
        <v>308</v>
      </c>
      <c r="D60" s="178" t="s">
        <v>307</v>
      </c>
      <c r="E60" s="179" t="s">
        <v>308</v>
      </c>
      <c r="F60" s="169">
        <v>4</v>
      </c>
      <c r="G60" s="169">
        <v>4</v>
      </c>
      <c r="H60" s="180">
        <f t="shared" si="4"/>
        <v>16</v>
      </c>
      <c r="I60" s="87" t="s">
        <v>1023</v>
      </c>
      <c r="J60" s="138" t="e">
        <f>VLOOKUP(#REF!,#REF!,2,FALSE)</f>
        <v>#REF!</v>
      </c>
    </row>
    <row r="61" spans="1:10" x14ac:dyDescent="0.2">
      <c r="A61" s="175" t="s">
        <v>1201</v>
      </c>
      <c r="B61" s="176" t="s">
        <v>309</v>
      </c>
      <c r="C61" s="177" t="s">
        <v>310</v>
      </c>
      <c r="D61" s="178" t="s">
        <v>309</v>
      </c>
      <c r="E61" s="179" t="s">
        <v>310</v>
      </c>
      <c r="F61" s="169">
        <v>4</v>
      </c>
      <c r="G61" s="169">
        <v>4</v>
      </c>
      <c r="H61" s="180">
        <f t="shared" si="4"/>
        <v>16</v>
      </c>
      <c r="I61" s="87" t="s">
        <v>1023</v>
      </c>
      <c r="J61" s="138" t="e">
        <f>VLOOKUP(#REF!,#REF!,2,FALSE)</f>
        <v>#REF!</v>
      </c>
    </row>
    <row r="62" spans="1:10" x14ac:dyDescent="0.2">
      <c r="A62" s="175" t="s">
        <v>1202</v>
      </c>
      <c r="B62" s="176" t="s">
        <v>311</v>
      </c>
      <c r="C62" s="177" t="s">
        <v>312</v>
      </c>
      <c r="D62" s="178" t="s">
        <v>311</v>
      </c>
      <c r="E62" s="179" t="s">
        <v>313</v>
      </c>
      <c r="F62" s="169">
        <v>4</v>
      </c>
      <c r="G62" s="169">
        <v>4</v>
      </c>
      <c r="H62" s="180">
        <f t="shared" si="4"/>
        <v>16</v>
      </c>
      <c r="I62" s="87" t="s">
        <v>1023</v>
      </c>
      <c r="J62" s="138" t="e">
        <f>VLOOKUP(#REF!,#REF!,2,FALSE)</f>
        <v>#REF!</v>
      </c>
    </row>
    <row r="63" spans="1:10" x14ac:dyDescent="0.2">
      <c r="A63" s="175" t="s">
        <v>1203</v>
      </c>
      <c r="B63" s="176" t="s">
        <v>314</v>
      </c>
      <c r="C63" s="177" t="s">
        <v>315</v>
      </c>
      <c r="D63" s="178" t="s">
        <v>314</v>
      </c>
      <c r="E63" s="179" t="s">
        <v>315</v>
      </c>
      <c r="F63" s="169">
        <v>4</v>
      </c>
      <c r="G63" s="169">
        <v>4</v>
      </c>
      <c r="H63" s="180">
        <f t="shared" si="4"/>
        <v>16</v>
      </c>
      <c r="I63" s="87" t="s">
        <v>1023</v>
      </c>
      <c r="J63" s="138" t="e">
        <f>VLOOKUP(#REF!,#REF!,2,FALSE)</f>
        <v>#REF!</v>
      </c>
    </row>
    <row r="64" spans="1:10" x14ac:dyDescent="0.2">
      <c r="A64" s="175" t="s">
        <v>1204</v>
      </c>
      <c r="B64" s="176" t="s">
        <v>1053</v>
      </c>
      <c r="C64" s="177" t="s">
        <v>316</v>
      </c>
      <c r="D64" s="176" t="s">
        <v>1053</v>
      </c>
      <c r="E64" s="179" t="s">
        <v>316</v>
      </c>
      <c r="F64" s="169">
        <v>4</v>
      </c>
      <c r="G64" s="169">
        <v>4</v>
      </c>
      <c r="H64" s="180">
        <f t="shared" si="4"/>
        <v>16</v>
      </c>
      <c r="I64" s="87" t="s">
        <v>1023</v>
      </c>
      <c r="J64" s="138" t="e">
        <f>VLOOKUP(#REF!,#REF!,2,FALSE)</f>
        <v>#REF!</v>
      </c>
    </row>
    <row r="65" spans="1:10" x14ac:dyDescent="0.2">
      <c r="A65" s="175" t="s">
        <v>1205</v>
      </c>
      <c r="B65" s="176" t="s">
        <v>317</v>
      </c>
      <c r="C65" s="177" t="s">
        <v>318</v>
      </c>
      <c r="D65" s="181" t="s">
        <v>317</v>
      </c>
      <c r="E65" s="179" t="s">
        <v>318</v>
      </c>
      <c r="F65" s="169">
        <v>4</v>
      </c>
      <c r="G65" s="169">
        <v>4</v>
      </c>
      <c r="H65" s="180">
        <f t="shared" si="4"/>
        <v>16</v>
      </c>
      <c r="I65" s="87" t="s">
        <v>1023</v>
      </c>
      <c r="J65" s="138" t="e">
        <f>VLOOKUP(#REF!,#REF!,2,FALSE)</f>
        <v>#REF!</v>
      </c>
    </row>
    <row r="66" spans="1:10" ht="38.25" x14ac:dyDescent="0.2">
      <c r="A66" s="170" t="s">
        <v>1206</v>
      </c>
      <c r="B66" s="174" t="s">
        <v>319</v>
      </c>
      <c r="C66" s="171" t="s">
        <v>320</v>
      </c>
      <c r="D66" s="182" t="s">
        <v>321</v>
      </c>
      <c r="E66" s="173" t="s">
        <v>322</v>
      </c>
      <c r="F66" s="169">
        <v>4</v>
      </c>
      <c r="G66" s="169">
        <v>4</v>
      </c>
      <c r="H66" s="180">
        <f t="shared" si="4"/>
        <v>16</v>
      </c>
      <c r="I66" s="87" t="s">
        <v>1023</v>
      </c>
      <c r="J66" s="138" t="e">
        <f>VLOOKUP(#REF!,#REF!,2,FALSE)</f>
        <v>#REF!</v>
      </c>
    </row>
    <row r="67" spans="1:10" ht="25.5" x14ac:dyDescent="0.2">
      <c r="A67" s="170" t="s">
        <v>1207</v>
      </c>
      <c r="B67" s="174" t="s">
        <v>323</v>
      </c>
      <c r="C67" s="171" t="s">
        <v>324</v>
      </c>
      <c r="D67" s="182" t="s">
        <v>325</v>
      </c>
      <c r="E67" s="173" t="s">
        <v>326</v>
      </c>
      <c r="F67" s="169">
        <v>4</v>
      </c>
      <c r="G67" s="169">
        <v>4</v>
      </c>
      <c r="H67" s="180">
        <f t="shared" si="4"/>
        <v>16</v>
      </c>
      <c r="I67" s="87" t="s">
        <v>1023</v>
      </c>
      <c r="J67" s="138" t="e">
        <f>VLOOKUP(#REF!,#REF!,2,FALSE)</f>
        <v>#REF!</v>
      </c>
    </row>
    <row r="68" spans="1:10" ht="25.5" x14ac:dyDescent="0.2">
      <c r="A68" s="170" t="s">
        <v>1208</v>
      </c>
      <c r="B68" s="174" t="s">
        <v>327</v>
      </c>
      <c r="C68" s="184" t="s">
        <v>1495</v>
      </c>
      <c r="D68" s="182" t="s">
        <v>328</v>
      </c>
      <c r="E68" s="173" t="s">
        <v>329</v>
      </c>
      <c r="F68" s="169">
        <v>4</v>
      </c>
      <c r="G68" s="169">
        <v>4</v>
      </c>
      <c r="H68" s="180">
        <f t="shared" si="4"/>
        <v>16</v>
      </c>
      <c r="I68" s="87" t="s">
        <v>1023</v>
      </c>
      <c r="J68" s="138" t="e">
        <f>VLOOKUP(#REF!,#REF!,2,FALSE)</f>
        <v>#REF!</v>
      </c>
    </row>
    <row r="69" spans="1:10" x14ac:dyDescent="0.2">
      <c r="A69" s="170" t="s">
        <v>1209</v>
      </c>
      <c r="B69" s="174" t="s">
        <v>330</v>
      </c>
      <c r="C69" s="184" t="s">
        <v>1496</v>
      </c>
      <c r="D69" s="182" t="s">
        <v>331</v>
      </c>
      <c r="E69" s="173" t="s">
        <v>1473</v>
      </c>
      <c r="F69" s="169">
        <v>4</v>
      </c>
      <c r="G69" s="169">
        <v>4</v>
      </c>
      <c r="H69" s="180">
        <f t="shared" si="4"/>
        <v>16</v>
      </c>
      <c r="I69" s="87" t="s">
        <v>1023</v>
      </c>
      <c r="J69" s="138" t="e">
        <f>VLOOKUP(#REF!,#REF!,2,FALSE)</f>
        <v>#REF!</v>
      </c>
    </row>
    <row r="70" spans="1:10" ht="38.25" x14ac:dyDescent="0.2">
      <c r="A70" s="170" t="s">
        <v>1210</v>
      </c>
      <c r="B70" s="174" t="s">
        <v>332</v>
      </c>
      <c r="C70" s="184" t="s">
        <v>1497</v>
      </c>
      <c r="D70" s="182" t="s">
        <v>333</v>
      </c>
      <c r="E70" s="173" t="s">
        <v>334</v>
      </c>
      <c r="F70" s="169">
        <v>4</v>
      </c>
      <c r="G70" s="169">
        <v>4</v>
      </c>
      <c r="H70" s="180">
        <f t="shared" si="4"/>
        <v>16</v>
      </c>
      <c r="I70" s="87" t="s">
        <v>1023</v>
      </c>
      <c r="J70" s="138" t="e">
        <f>VLOOKUP(#REF!,#REF!,2,FALSE)</f>
        <v>#REF!</v>
      </c>
    </row>
    <row r="71" spans="1:10" ht="38.25" x14ac:dyDescent="0.2">
      <c r="A71" s="170" t="s">
        <v>1211</v>
      </c>
      <c r="B71" s="174" t="s">
        <v>335</v>
      </c>
      <c r="C71" s="171" t="s">
        <v>336</v>
      </c>
      <c r="D71" s="182" t="s">
        <v>337</v>
      </c>
      <c r="E71" s="173" t="s">
        <v>338</v>
      </c>
      <c r="F71" s="169">
        <v>4</v>
      </c>
      <c r="G71" s="169">
        <v>2</v>
      </c>
      <c r="H71" s="180">
        <f t="shared" si="4"/>
        <v>8</v>
      </c>
      <c r="I71" s="89" t="s">
        <v>1020</v>
      </c>
      <c r="J71" s="138" t="e">
        <f>VLOOKUP(#REF!,#REF!,2,FALSE)</f>
        <v>#REF!</v>
      </c>
    </row>
    <row r="72" spans="1:10" ht="38.25" x14ac:dyDescent="0.2">
      <c r="A72" s="170" t="s">
        <v>1212</v>
      </c>
      <c r="B72" s="174" t="s">
        <v>339</v>
      </c>
      <c r="C72" s="171" t="s">
        <v>340</v>
      </c>
      <c r="D72" s="182" t="s">
        <v>337</v>
      </c>
      <c r="E72" s="173" t="s">
        <v>341</v>
      </c>
      <c r="F72" s="169">
        <v>4</v>
      </c>
      <c r="G72" s="169">
        <v>2</v>
      </c>
      <c r="H72" s="180">
        <f t="shared" si="4"/>
        <v>8</v>
      </c>
      <c r="I72" s="89" t="s">
        <v>1020</v>
      </c>
      <c r="J72" s="138" t="e">
        <f>VLOOKUP(#REF!,#REF!,2,FALSE)</f>
        <v>#REF!</v>
      </c>
    </row>
    <row r="73" spans="1:10" ht="25.5" x14ac:dyDescent="0.2">
      <c r="A73" s="170" t="s">
        <v>1213</v>
      </c>
      <c r="B73" s="174" t="s">
        <v>342</v>
      </c>
      <c r="C73" s="184" t="s">
        <v>1498</v>
      </c>
      <c r="D73" s="182" t="s">
        <v>343</v>
      </c>
      <c r="E73" s="173" t="s">
        <v>344</v>
      </c>
      <c r="F73" s="169">
        <v>2</v>
      </c>
      <c r="G73" s="169">
        <v>2</v>
      </c>
      <c r="H73" s="180">
        <f t="shared" si="4"/>
        <v>4</v>
      </c>
      <c r="I73" s="88" t="s">
        <v>1022</v>
      </c>
      <c r="J73" s="138" t="e">
        <f>VLOOKUP(#REF!,#REF!,2,FALSE)</f>
        <v>#REF!</v>
      </c>
    </row>
    <row r="74" spans="1:10" ht="25.5" x14ac:dyDescent="0.2">
      <c r="A74" s="170" t="s">
        <v>1214</v>
      </c>
      <c r="B74" s="174" t="s">
        <v>345</v>
      </c>
      <c r="C74" s="171" t="s">
        <v>346</v>
      </c>
      <c r="D74" s="182" t="s">
        <v>347</v>
      </c>
      <c r="E74" s="173" t="s">
        <v>348</v>
      </c>
      <c r="F74" s="169">
        <v>2</v>
      </c>
      <c r="G74" s="169">
        <v>2</v>
      </c>
      <c r="H74" s="180">
        <f t="shared" si="4"/>
        <v>4</v>
      </c>
      <c r="I74" s="88" t="s">
        <v>1022</v>
      </c>
      <c r="J74" s="138" t="e">
        <f>VLOOKUP(#REF!,#REF!,2,FALSE)</f>
        <v>#REF!</v>
      </c>
    </row>
    <row r="75" spans="1:10" ht="63.75" x14ac:dyDescent="0.2">
      <c r="A75" s="170" t="s">
        <v>1215</v>
      </c>
      <c r="B75" s="174" t="s">
        <v>349</v>
      </c>
      <c r="C75" s="171" t="s">
        <v>350</v>
      </c>
      <c r="D75" s="182" t="s">
        <v>351</v>
      </c>
      <c r="E75" s="173" t="s">
        <v>352</v>
      </c>
      <c r="F75" s="169">
        <v>2</v>
      </c>
      <c r="G75" s="169">
        <v>2</v>
      </c>
      <c r="H75" s="180">
        <f t="shared" si="4"/>
        <v>4</v>
      </c>
      <c r="I75" s="88" t="s">
        <v>1022</v>
      </c>
      <c r="J75" s="138" t="e">
        <f>VLOOKUP(#REF!,#REF!,2,FALSE)</f>
        <v>#REF!</v>
      </c>
    </row>
    <row r="76" spans="1:10" ht="22.5" customHeight="1" x14ac:dyDescent="0.2">
      <c r="A76" s="175" t="s">
        <v>1218</v>
      </c>
      <c r="B76" s="176" t="s">
        <v>355</v>
      </c>
      <c r="C76" s="177" t="s">
        <v>356</v>
      </c>
      <c r="D76" s="178" t="s">
        <v>355</v>
      </c>
      <c r="E76" s="179" t="s">
        <v>356</v>
      </c>
      <c r="F76" s="169">
        <v>4</v>
      </c>
      <c r="G76" s="169">
        <v>4</v>
      </c>
      <c r="H76" s="180">
        <f t="shared" ref="H76:H91" si="5">F76*G76</f>
        <v>16</v>
      </c>
      <c r="I76" s="87" t="s">
        <v>1023</v>
      </c>
      <c r="J76" s="138" t="e">
        <f>VLOOKUP(#REF!,#REF!,2,FALSE)</f>
        <v>#REF!</v>
      </c>
    </row>
    <row r="77" spans="1:10" x14ac:dyDescent="0.2">
      <c r="A77" s="175" t="s">
        <v>1219</v>
      </c>
      <c r="B77" s="176" t="s">
        <v>357</v>
      </c>
      <c r="C77" s="177" t="s">
        <v>358</v>
      </c>
      <c r="D77" s="178" t="s">
        <v>359</v>
      </c>
      <c r="E77" s="179" t="s">
        <v>358</v>
      </c>
      <c r="F77" s="169">
        <v>4</v>
      </c>
      <c r="G77" s="169">
        <v>4</v>
      </c>
      <c r="H77" s="180">
        <f t="shared" si="5"/>
        <v>16</v>
      </c>
      <c r="I77" s="87" t="s">
        <v>1023</v>
      </c>
      <c r="J77" s="138" t="e">
        <f>VLOOKUP(#REF!,#REF!,2,FALSE)</f>
        <v>#REF!</v>
      </c>
    </row>
    <row r="78" spans="1:10" x14ac:dyDescent="0.2">
      <c r="A78" s="175" t="s">
        <v>1220</v>
      </c>
      <c r="B78" s="176" t="s">
        <v>360</v>
      </c>
      <c r="C78" s="177" t="s">
        <v>361</v>
      </c>
      <c r="D78" s="178" t="s">
        <v>360</v>
      </c>
      <c r="E78" s="179" t="s">
        <v>361</v>
      </c>
      <c r="F78" s="169">
        <v>4</v>
      </c>
      <c r="G78" s="169">
        <v>4</v>
      </c>
      <c r="H78" s="180">
        <f t="shared" si="5"/>
        <v>16</v>
      </c>
      <c r="I78" s="87" t="s">
        <v>1023</v>
      </c>
      <c r="J78" s="138" t="e">
        <f>VLOOKUP(#REF!,#REF!,2,FALSE)</f>
        <v>#REF!</v>
      </c>
    </row>
    <row r="79" spans="1:10" x14ac:dyDescent="0.2">
      <c r="A79" s="175" t="s">
        <v>1472</v>
      </c>
      <c r="B79" s="176" t="s">
        <v>362</v>
      </c>
      <c r="C79" s="177" t="s">
        <v>363</v>
      </c>
      <c r="D79" s="178" t="s">
        <v>364</v>
      </c>
      <c r="E79" s="179" t="s">
        <v>365</v>
      </c>
      <c r="F79" s="169">
        <v>4</v>
      </c>
      <c r="G79" s="169">
        <v>4</v>
      </c>
      <c r="H79" s="180">
        <f t="shared" si="5"/>
        <v>16</v>
      </c>
      <c r="I79" s="87" t="s">
        <v>1023</v>
      </c>
      <c r="J79" s="138" t="e">
        <f>VLOOKUP(#REF!,#REF!,2,FALSE)</f>
        <v>#REF!</v>
      </c>
    </row>
    <row r="80" spans="1:10" x14ac:dyDescent="0.2">
      <c r="A80" s="175" t="s">
        <v>1221</v>
      </c>
      <c r="B80" s="176" t="s">
        <v>366</v>
      </c>
      <c r="C80" s="177" t="s">
        <v>367</v>
      </c>
      <c r="D80" s="178" t="s">
        <v>368</v>
      </c>
      <c r="E80" s="179" t="s">
        <v>369</v>
      </c>
      <c r="F80" s="169">
        <v>4</v>
      </c>
      <c r="G80" s="169">
        <v>4</v>
      </c>
      <c r="H80" s="180">
        <f t="shared" si="5"/>
        <v>16</v>
      </c>
      <c r="I80" s="87" t="s">
        <v>1023</v>
      </c>
      <c r="J80" s="138" t="e">
        <f>VLOOKUP(#REF!,#REF!,2,FALSE)</f>
        <v>#REF!</v>
      </c>
    </row>
    <row r="81" spans="1:10" ht="25.5" x14ac:dyDescent="0.2">
      <c r="A81" s="175" t="s">
        <v>1222</v>
      </c>
      <c r="B81" s="176" t="s">
        <v>370</v>
      </c>
      <c r="C81" s="177" t="s">
        <v>371</v>
      </c>
      <c r="D81" s="178" t="s">
        <v>372</v>
      </c>
      <c r="E81" s="179" t="s">
        <v>373</v>
      </c>
      <c r="F81" s="169">
        <v>4</v>
      </c>
      <c r="G81" s="169">
        <v>4</v>
      </c>
      <c r="H81" s="180">
        <f t="shared" si="5"/>
        <v>16</v>
      </c>
      <c r="I81" s="87" t="s">
        <v>1023</v>
      </c>
      <c r="J81" s="138" t="e">
        <f>VLOOKUP(#REF!,#REF!,2,FALSE)</f>
        <v>#REF!</v>
      </c>
    </row>
    <row r="82" spans="1:10" x14ac:dyDescent="0.2">
      <c r="A82" s="175" t="s">
        <v>1223</v>
      </c>
      <c r="B82" s="176" t="s">
        <v>374</v>
      </c>
      <c r="C82" s="177" t="s">
        <v>375</v>
      </c>
      <c r="D82" s="178" t="s">
        <v>374</v>
      </c>
      <c r="E82" s="179" t="s">
        <v>375</v>
      </c>
      <c r="F82" s="169">
        <v>4</v>
      </c>
      <c r="G82" s="169">
        <v>4</v>
      </c>
      <c r="H82" s="180">
        <f t="shared" si="5"/>
        <v>16</v>
      </c>
      <c r="I82" s="87" t="s">
        <v>1023</v>
      </c>
      <c r="J82" s="138" t="e">
        <f>VLOOKUP(#REF!,#REF!,2,FALSE)</f>
        <v>#REF!</v>
      </c>
    </row>
    <row r="83" spans="1:10" x14ac:dyDescent="0.2">
      <c r="A83" s="175" t="s">
        <v>1224</v>
      </c>
      <c r="B83" s="176" t="s">
        <v>376</v>
      </c>
      <c r="C83" s="177" t="s">
        <v>377</v>
      </c>
      <c r="D83" s="178" t="s">
        <v>376</v>
      </c>
      <c r="E83" s="179" t="s">
        <v>377</v>
      </c>
      <c r="F83" s="169">
        <v>4</v>
      </c>
      <c r="G83" s="169">
        <v>4</v>
      </c>
      <c r="H83" s="180">
        <f t="shared" si="5"/>
        <v>16</v>
      </c>
      <c r="I83" s="87" t="s">
        <v>1023</v>
      </c>
      <c r="J83" s="138" t="e">
        <f>VLOOKUP(#REF!,#REF!,2,FALSE)</f>
        <v>#REF!</v>
      </c>
    </row>
    <row r="84" spans="1:10" x14ac:dyDescent="0.2">
      <c r="A84" s="175" t="s">
        <v>1225</v>
      </c>
      <c r="B84" s="176" t="s">
        <v>378</v>
      </c>
      <c r="C84" s="177" t="s">
        <v>379</v>
      </c>
      <c r="D84" s="178" t="s">
        <v>378</v>
      </c>
      <c r="E84" s="179" t="s">
        <v>379</v>
      </c>
      <c r="F84" s="169">
        <v>4</v>
      </c>
      <c r="G84" s="169">
        <v>4</v>
      </c>
      <c r="H84" s="180">
        <f t="shared" si="5"/>
        <v>16</v>
      </c>
      <c r="I84" s="87" t="s">
        <v>1023</v>
      </c>
      <c r="J84" s="138" t="e">
        <f>VLOOKUP(#REF!,#REF!,2,FALSE)</f>
        <v>#REF!</v>
      </c>
    </row>
    <row r="85" spans="1:10" x14ac:dyDescent="0.2">
      <c r="A85" s="175" t="s">
        <v>1226</v>
      </c>
      <c r="B85" s="176" t="s">
        <v>380</v>
      </c>
      <c r="C85" s="177" t="s">
        <v>381</v>
      </c>
      <c r="D85" s="178" t="s">
        <v>382</v>
      </c>
      <c r="E85" s="179" t="s">
        <v>381</v>
      </c>
      <c r="F85" s="169">
        <v>4</v>
      </c>
      <c r="G85" s="169">
        <v>4</v>
      </c>
      <c r="H85" s="180">
        <f t="shared" si="5"/>
        <v>16</v>
      </c>
      <c r="I85" s="87" t="s">
        <v>1023</v>
      </c>
      <c r="J85" s="138" t="e">
        <f>VLOOKUP(#REF!,#REF!,2,FALSE)</f>
        <v>#REF!</v>
      </c>
    </row>
    <row r="86" spans="1:10" x14ac:dyDescent="0.2">
      <c r="A86" s="175" t="s">
        <v>1227</v>
      </c>
      <c r="B86" s="176" t="s">
        <v>383</v>
      </c>
      <c r="C86" s="177" t="s">
        <v>384</v>
      </c>
      <c r="D86" s="178" t="s">
        <v>383</v>
      </c>
      <c r="E86" s="179" t="s">
        <v>384</v>
      </c>
      <c r="F86" s="169">
        <v>4</v>
      </c>
      <c r="G86" s="169">
        <v>4</v>
      </c>
      <c r="H86" s="180">
        <f t="shared" si="5"/>
        <v>16</v>
      </c>
      <c r="I86" s="87" t="s">
        <v>1023</v>
      </c>
    </row>
    <row r="87" spans="1:10" x14ac:dyDescent="0.2">
      <c r="A87" s="175" t="s">
        <v>1228</v>
      </c>
      <c r="B87" s="176" t="s">
        <v>385</v>
      </c>
      <c r="C87" s="177" t="s">
        <v>386</v>
      </c>
      <c r="D87" s="178" t="s">
        <v>385</v>
      </c>
      <c r="E87" s="179" t="s">
        <v>386</v>
      </c>
      <c r="F87" s="169">
        <v>4</v>
      </c>
      <c r="G87" s="169">
        <v>4</v>
      </c>
      <c r="H87" s="180">
        <f t="shared" si="5"/>
        <v>16</v>
      </c>
      <c r="I87" s="87" t="s">
        <v>1023</v>
      </c>
      <c r="J87" s="138" t="e">
        <f>VLOOKUP(#REF!,#REF!,2,FALSE)</f>
        <v>#REF!</v>
      </c>
    </row>
    <row r="88" spans="1:10" x14ac:dyDescent="0.2">
      <c r="A88" s="175" t="s">
        <v>1229</v>
      </c>
      <c r="B88" s="176" t="s">
        <v>387</v>
      </c>
      <c r="C88" s="177" t="s">
        <v>388</v>
      </c>
      <c r="D88" s="178" t="s">
        <v>389</v>
      </c>
      <c r="E88" s="179" t="s">
        <v>388</v>
      </c>
      <c r="F88" s="169">
        <v>4</v>
      </c>
      <c r="G88" s="169">
        <v>4</v>
      </c>
      <c r="H88" s="180">
        <f t="shared" si="5"/>
        <v>16</v>
      </c>
      <c r="I88" s="87" t="s">
        <v>1023</v>
      </c>
      <c r="J88" s="138" t="e">
        <f>VLOOKUP(#REF!,#REF!,2,FALSE)</f>
        <v>#REF!</v>
      </c>
    </row>
    <row r="89" spans="1:10" x14ac:dyDescent="0.2">
      <c r="A89" s="175" t="s">
        <v>1230</v>
      </c>
      <c r="B89" s="176" t="s">
        <v>390</v>
      </c>
      <c r="C89" s="177" t="s">
        <v>391</v>
      </c>
      <c r="D89" s="178" t="s">
        <v>390</v>
      </c>
      <c r="E89" s="179" t="s">
        <v>391</v>
      </c>
      <c r="F89" s="169">
        <v>4</v>
      </c>
      <c r="G89" s="169">
        <v>4</v>
      </c>
      <c r="H89" s="180">
        <f t="shared" si="5"/>
        <v>16</v>
      </c>
      <c r="I89" s="87" t="s">
        <v>1023</v>
      </c>
      <c r="J89" s="138" t="e">
        <f>VLOOKUP(#REF!,#REF!,2,FALSE)</f>
        <v>#REF!</v>
      </c>
    </row>
    <row r="90" spans="1:10" x14ac:dyDescent="0.2">
      <c r="A90" s="175" t="s">
        <v>1231</v>
      </c>
      <c r="B90" s="176" t="s">
        <v>392</v>
      </c>
      <c r="C90" s="177" t="s">
        <v>393</v>
      </c>
      <c r="D90" s="178" t="s">
        <v>394</v>
      </c>
      <c r="E90" s="179" t="s">
        <v>393</v>
      </c>
      <c r="F90" s="169">
        <v>4</v>
      </c>
      <c r="G90" s="169">
        <v>4</v>
      </c>
      <c r="H90" s="180">
        <f t="shared" si="5"/>
        <v>16</v>
      </c>
      <c r="I90" s="87" t="s">
        <v>1023</v>
      </c>
      <c r="J90" s="138" t="e">
        <f>VLOOKUP(#REF!,#REF!,2,FALSE)</f>
        <v>#REF!</v>
      </c>
    </row>
    <row r="91" spans="1:10" x14ac:dyDescent="0.2">
      <c r="A91" s="175" t="s">
        <v>1232</v>
      </c>
      <c r="B91" s="176" t="s">
        <v>395</v>
      </c>
      <c r="C91" s="177" t="s">
        <v>396</v>
      </c>
      <c r="D91" s="178" t="s">
        <v>395</v>
      </c>
      <c r="E91" s="179" t="s">
        <v>396</v>
      </c>
      <c r="F91" s="169">
        <v>4</v>
      </c>
      <c r="G91" s="169">
        <v>4</v>
      </c>
      <c r="H91" s="180">
        <f t="shared" si="5"/>
        <v>16</v>
      </c>
      <c r="I91" s="87" t="s">
        <v>1023</v>
      </c>
      <c r="J91" s="138" t="e">
        <f>VLOOKUP(#REF!,#REF!,2,FALSE)</f>
        <v>#REF!</v>
      </c>
    </row>
    <row r="92" spans="1:10" x14ac:dyDescent="0.2">
      <c r="A92" s="175" t="s">
        <v>1234</v>
      </c>
      <c r="B92" s="176" t="s">
        <v>398</v>
      </c>
      <c r="C92" s="177" t="s">
        <v>399</v>
      </c>
      <c r="D92" s="178" t="s">
        <v>400</v>
      </c>
      <c r="E92" s="179" t="s">
        <v>399</v>
      </c>
      <c r="F92" s="169">
        <v>3</v>
      </c>
      <c r="G92" s="169">
        <v>4</v>
      </c>
      <c r="H92" s="180">
        <f t="shared" ref="H92:H98" si="6">F92*G92</f>
        <v>12</v>
      </c>
      <c r="I92" s="89" t="s">
        <v>1020</v>
      </c>
      <c r="J92" s="138" t="e">
        <f>VLOOKUP(#REF!,#REF!,2,FALSE)</f>
        <v>#REF!</v>
      </c>
    </row>
    <row r="93" spans="1:10" ht="25.5" x14ac:dyDescent="0.2">
      <c r="A93" s="175" t="s">
        <v>1235</v>
      </c>
      <c r="B93" s="176" t="s">
        <v>401</v>
      </c>
      <c r="C93" s="177" t="s">
        <v>402</v>
      </c>
      <c r="D93" s="178" t="s">
        <v>403</v>
      </c>
      <c r="E93" s="189" t="s">
        <v>404</v>
      </c>
      <c r="F93" s="169">
        <v>4</v>
      </c>
      <c r="G93" s="169">
        <v>4</v>
      </c>
      <c r="H93" s="180">
        <f t="shared" si="6"/>
        <v>16</v>
      </c>
      <c r="I93" s="87" t="s">
        <v>1023</v>
      </c>
      <c r="J93" s="138" t="e">
        <f>VLOOKUP(#REF!,#REF!,2,FALSE)</f>
        <v>#REF!</v>
      </c>
    </row>
    <row r="94" spans="1:10" x14ac:dyDescent="0.2">
      <c r="A94" s="175" t="s">
        <v>1236</v>
      </c>
      <c r="B94" s="176" t="s">
        <v>405</v>
      </c>
      <c r="C94" s="177" t="s">
        <v>406</v>
      </c>
      <c r="D94" s="178" t="s">
        <v>407</v>
      </c>
      <c r="E94" s="189" t="s">
        <v>406</v>
      </c>
      <c r="F94" s="169">
        <v>4</v>
      </c>
      <c r="G94" s="169">
        <v>4</v>
      </c>
      <c r="H94" s="180">
        <f t="shared" si="6"/>
        <v>16</v>
      </c>
      <c r="I94" s="87" t="s">
        <v>1023</v>
      </c>
      <c r="J94" s="138" t="e">
        <f>VLOOKUP(#REF!,#REF!,2,FALSE)</f>
        <v>#REF!</v>
      </c>
    </row>
    <row r="95" spans="1:10" x14ac:dyDescent="0.2">
      <c r="A95" s="175" t="s">
        <v>1237</v>
      </c>
      <c r="B95" s="176" t="s">
        <v>408</v>
      </c>
      <c r="C95" s="177" t="s">
        <v>409</v>
      </c>
      <c r="D95" s="178" t="s">
        <v>410</v>
      </c>
      <c r="E95" s="179" t="s">
        <v>409</v>
      </c>
      <c r="F95" s="169">
        <v>4</v>
      </c>
      <c r="G95" s="169">
        <v>4</v>
      </c>
      <c r="H95" s="180">
        <f t="shared" si="6"/>
        <v>16</v>
      </c>
      <c r="I95" s="87" t="s">
        <v>1023</v>
      </c>
      <c r="J95" s="138" t="e">
        <f>VLOOKUP(#REF!,#REF!,2,FALSE)</f>
        <v>#REF!</v>
      </c>
    </row>
    <row r="96" spans="1:10" x14ac:dyDescent="0.2">
      <c r="A96" s="175" t="s">
        <v>1238</v>
      </c>
      <c r="B96" s="176" t="s">
        <v>411</v>
      </c>
      <c r="C96" s="177" t="s">
        <v>412</v>
      </c>
      <c r="D96" s="178" t="s">
        <v>411</v>
      </c>
      <c r="E96" s="189" t="s">
        <v>412</v>
      </c>
      <c r="F96" s="169">
        <v>4</v>
      </c>
      <c r="G96" s="169">
        <v>4</v>
      </c>
      <c r="H96" s="180">
        <f t="shared" si="6"/>
        <v>16</v>
      </c>
      <c r="I96" s="87" t="s">
        <v>1023</v>
      </c>
      <c r="J96" s="138" t="e">
        <f>VLOOKUP(#REF!,#REF!,2,FALSE)</f>
        <v>#REF!</v>
      </c>
    </row>
    <row r="97" spans="1:10" x14ac:dyDescent="0.2">
      <c r="A97" s="175" t="s">
        <v>1239</v>
      </c>
      <c r="B97" s="176" t="s">
        <v>413</v>
      </c>
      <c r="C97" s="177" t="s">
        <v>414</v>
      </c>
      <c r="D97" s="178" t="s">
        <v>415</v>
      </c>
      <c r="E97" s="189" t="s">
        <v>414</v>
      </c>
      <c r="F97" s="169">
        <v>4</v>
      </c>
      <c r="G97" s="169">
        <v>4</v>
      </c>
      <c r="H97" s="180">
        <f t="shared" si="6"/>
        <v>16</v>
      </c>
      <c r="I97" s="87" t="s">
        <v>1023</v>
      </c>
      <c r="J97" s="138" t="e">
        <f>VLOOKUP(#REF!,#REF!,2,FALSE)</f>
        <v>#REF!</v>
      </c>
    </row>
    <row r="98" spans="1:10" x14ac:dyDescent="0.2">
      <c r="A98" s="175" t="s">
        <v>1240</v>
      </c>
      <c r="B98" s="176" t="s">
        <v>416</v>
      </c>
      <c r="C98" s="177" t="s">
        <v>417</v>
      </c>
      <c r="D98" s="178" t="s">
        <v>418</v>
      </c>
      <c r="E98" s="179" t="s">
        <v>417</v>
      </c>
      <c r="F98" s="169">
        <v>4</v>
      </c>
      <c r="G98" s="169">
        <v>4</v>
      </c>
      <c r="H98" s="180">
        <f t="shared" si="6"/>
        <v>16</v>
      </c>
      <c r="I98" s="87" t="s">
        <v>1023</v>
      </c>
      <c r="J98" s="138" t="e">
        <f>VLOOKUP(#REF!,#REF!,2,FALSE)</f>
        <v>#REF!</v>
      </c>
    </row>
    <row r="99" spans="1:10" ht="25.5" x14ac:dyDescent="0.2">
      <c r="A99" s="175" t="s">
        <v>1242</v>
      </c>
      <c r="B99" s="176" t="s">
        <v>420</v>
      </c>
      <c r="C99" s="177" t="s">
        <v>421</v>
      </c>
      <c r="D99" s="178" t="s">
        <v>422</v>
      </c>
      <c r="E99" s="189" t="s">
        <v>423</v>
      </c>
      <c r="F99" s="169">
        <v>4</v>
      </c>
      <c r="G99" s="169">
        <v>4</v>
      </c>
      <c r="H99" s="180">
        <f t="shared" ref="H99:H106" si="7">F99*G99</f>
        <v>16</v>
      </c>
      <c r="I99" s="87" t="s">
        <v>1023</v>
      </c>
      <c r="J99" s="138" t="e">
        <f>VLOOKUP(#REF!,#REF!,2,FALSE)</f>
        <v>#REF!</v>
      </c>
    </row>
    <row r="100" spans="1:10" x14ac:dyDescent="0.2">
      <c r="A100" s="175" t="s">
        <v>1243</v>
      </c>
      <c r="B100" s="190" t="s">
        <v>1054</v>
      </c>
      <c r="C100" s="177" t="s">
        <v>1097</v>
      </c>
      <c r="D100" s="191" t="s">
        <v>1054</v>
      </c>
      <c r="E100" s="189" t="s">
        <v>1135</v>
      </c>
      <c r="F100" s="169">
        <v>3</v>
      </c>
      <c r="G100" s="169">
        <v>3</v>
      </c>
      <c r="H100" s="180">
        <f t="shared" si="7"/>
        <v>9</v>
      </c>
      <c r="I100" s="89" t="s">
        <v>1020</v>
      </c>
      <c r="J100" s="138" t="e">
        <f>VLOOKUP(#REF!,#REF!,2,FALSE)</f>
        <v>#REF!</v>
      </c>
    </row>
    <row r="101" spans="1:10" x14ac:dyDescent="0.2">
      <c r="A101" s="175" t="s">
        <v>1244</v>
      </c>
      <c r="B101" s="190" t="s">
        <v>1055</v>
      </c>
      <c r="C101" s="177" t="s">
        <v>1098</v>
      </c>
      <c r="D101" s="191" t="s">
        <v>1055</v>
      </c>
      <c r="E101" s="189" t="s">
        <v>1098</v>
      </c>
      <c r="F101" s="169">
        <v>3</v>
      </c>
      <c r="G101" s="169">
        <v>3</v>
      </c>
      <c r="H101" s="180">
        <f t="shared" si="7"/>
        <v>9</v>
      </c>
      <c r="I101" s="89" t="s">
        <v>1020</v>
      </c>
      <c r="J101" s="138" t="e">
        <f>VLOOKUP(#REF!,#REF!,2,FALSE)</f>
        <v>#REF!</v>
      </c>
    </row>
    <row r="102" spans="1:10" x14ac:dyDescent="0.2">
      <c r="A102" s="175" t="s">
        <v>1245</v>
      </c>
      <c r="B102" s="176" t="s">
        <v>424</v>
      </c>
      <c r="C102" s="177" t="s">
        <v>425</v>
      </c>
      <c r="D102" s="178" t="s">
        <v>424</v>
      </c>
      <c r="E102" s="189" t="s">
        <v>425</v>
      </c>
      <c r="F102" s="169">
        <v>3</v>
      </c>
      <c r="G102" s="169">
        <v>3</v>
      </c>
      <c r="H102" s="180">
        <f t="shared" si="7"/>
        <v>9</v>
      </c>
      <c r="I102" s="89" t="s">
        <v>1020</v>
      </c>
      <c r="J102" s="138" t="e">
        <f>VLOOKUP(#REF!,#REF!,2,FALSE)</f>
        <v>#REF!</v>
      </c>
    </row>
    <row r="103" spans="1:10" x14ac:dyDescent="0.2">
      <c r="A103" s="175" t="s">
        <v>1246</v>
      </c>
      <c r="B103" s="176" t="s">
        <v>426</v>
      </c>
      <c r="C103" s="177" t="s">
        <v>427</v>
      </c>
      <c r="D103" s="178" t="s">
        <v>426</v>
      </c>
      <c r="E103" s="189" t="s">
        <v>427</v>
      </c>
      <c r="F103" s="169">
        <v>3</v>
      </c>
      <c r="G103" s="169">
        <v>3</v>
      </c>
      <c r="H103" s="180">
        <f t="shared" si="7"/>
        <v>9</v>
      </c>
      <c r="I103" s="89" t="s">
        <v>1020</v>
      </c>
      <c r="J103" s="138" t="e">
        <f>VLOOKUP(#REF!,#REF!,2,FALSE)</f>
        <v>#REF!</v>
      </c>
    </row>
    <row r="104" spans="1:10" x14ac:dyDescent="0.2">
      <c r="A104" s="175" t="s">
        <v>1247</v>
      </c>
      <c r="B104" s="176" t="s">
        <v>428</v>
      </c>
      <c r="C104" s="177" t="s">
        <v>429</v>
      </c>
      <c r="D104" s="178" t="s">
        <v>430</v>
      </c>
      <c r="E104" s="181" t="s">
        <v>431</v>
      </c>
      <c r="F104" s="169">
        <v>3</v>
      </c>
      <c r="G104" s="169">
        <v>3</v>
      </c>
      <c r="H104" s="180">
        <f t="shared" si="7"/>
        <v>9</v>
      </c>
      <c r="I104" s="89" t="s">
        <v>1020</v>
      </c>
      <c r="J104" s="138" t="e">
        <f>VLOOKUP(#REF!,#REF!,2,FALSE)</f>
        <v>#REF!</v>
      </c>
    </row>
    <row r="105" spans="1:10" x14ac:dyDescent="0.2">
      <c r="A105" s="175" t="s">
        <v>1248</v>
      </c>
      <c r="B105" s="176" t="s">
        <v>1056</v>
      </c>
      <c r="C105" s="177" t="s">
        <v>432</v>
      </c>
      <c r="D105" s="176" t="s">
        <v>1056</v>
      </c>
      <c r="E105" s="189" t="s">
        <v>433</v>
      </c>
      <c r="F105" s="169">
        <v>3</v>
      </c>
      <c r="G105" s="169">
        <v>3</v>
      </c>
      <c r="H105" s="180">
        <f t="shared" si="7"/>
        <v>9</v>
      </c>
      <c r="I105" s="89" t="s">
        <v>1020</v>
      </c>
      <c r="J105" s="138" t="e">
        <f>VLOOKUP(#REF!,#REF!,2,FALSE)</f>
        <v>#REF!</v>
      </c>
    </row>
    <row r="106" spans="1:10" x14ac:dyDescent="0.2">
      <c r="A106" s="175" t="s">
        <v>1249</v>
      </c>
      <c r="B106" s="176" t="s">
        <v>419</v>
      </c>
      <c r="C106" s="177" t="s">
        <v>434</v>
      </c>
      <c r="D106" s="176" t="s">
        <v>1125</v>
      </c>
      <c r="E106" s="189" t="s">
        <v>434</v>
      </c>
      <c r="F106" s="169">
        <v>3</v>
      </c>
      <c r="G106" s="169">
        <v>3</v>
      </c>
      <c r="H106" s="180">
        <f t="shared" si="7"/>
        <v>9</v>
      </c>
      <c r="I106" s="89" t="s">
        <v>1020</v>
      </c>
      <c r="J106" s="138" t="e">
        <f>VLOOKUP(#REF!,#REF!,2,FALSE)</f>
        <v>#REF!</v>
      </c>
    </row>
    <row r="107" spans="1:10" x14ac:dyDescent="0.2">
      <c r="A107" s="175" t="s">
        <v>1251</v>
      </c>
      <c r="B107" s="176" t="s">
        <v>436</v>
      </c>
      <c r="C107" s="177" t="s">
        <v>437</v>
      </c>
      <c r="D107" s="178" t="s">
        <v>438</v>
      </c>
      <c r="E107" s="189" t="s">
        <v>439</v>
      </c>
      <c r="F107" s="169">
        <v>3</v>
      </c>
      <c r="G107" s="169">
        <v>3</v>
      </c>
      <c r="H107" s="180">
        <f t="shared" ref="H107:H126" si="8">F107*G107</f>
        <v>9</v>
      </c>
      <c r="I107" s="89" t="s">
        <v>1020</v>
      </c>
      <c r="J107" s="138" t="e">
        <f>VLOOKUP(#REF!,#REF!,2,FALSE)</f>
        <v>#REF!</v>
      </c>
    </row>
    <row r="108" spans="1:10" x14ac:dyDescent="0.2">
      <c r="A108" s="175" t="s">
        <v>1252</v>
      </c>
      <c r="B108" s="176" t="s">
        <v>440</v>
      </c>
      <c r="C108" s="177" t="s">
        <v>441</v>
      </c>
      <c r="D108" s="178" t="s">
        <v>442</v>
      </c>
      <c r="E108" s="179" t="s">
        <v>443</v>
      </c>
      <c r="F108" s="169">
        <v>3</v>
      </c>
      <c r="G108" s="169">
        <v>3</v>
      </c>
      <c r="H108" s="180">
        <f t="shared" si="8"/>
        <v>9</v>
      </c>
      <c r="I108" s="89" t="s">
        <v>1020</v>
      </c>
      <c r="J108" s="138" t="e">
        <f>VLOOKUP(#REF!,#REF!,2,FALSE)</f>
        <v>#REF!</v>
      </c>
    </row>
    <row r="109" spans="1:10" x14ac:dyDescent="0.2">
      <c r="A109" s="175" t="s">
        <v>1253</v>
      </c>
      <c r="B109" s="176" t="s">
        <v>444</v>
      </c>
      <c r="C109" s="177" t="s">
        <v>445</v>
      </c>
      <c r="D109" s="178" t="s">
        <v>446</v>
      </c>
      <c r="E109" s="189" t="s">
        <v>447</v>
      </c>
      <c r="F109" s="169">
        <v>3</v>
      </c>
      <c r="G109" s="169">
        <v>3</v>
      </c>
      <c r="H109" s="180">
        <f t="shared" si="8"/>
        <v>9</v>
      </c>
      <c r="I109" s="89" t="s">
        <v>1020</v>
      </c>
      <c r="J109" s="138" t="e">
        <f>VLOOKUP(#REF!,#REF!,2,FALSE)</f>
        <v>#REF!</v>
      </c>
    </row>
    <row r="110" spans="1:10" x14ac:dyDescent="0.2">
      <c r="A110" s="175" t="s">
        <v>1254</v>
      </c>
      <c r="B110" s="176" t="s">
        <v>448</v>
      </c>
      <c r="C110" s="177" t="s">
        <v>449</v>
      </c>
      <c r="D110" s="178" t="s">
        <v>450</v>
      </c>
      <c r="E110" s="189" t="s">
        <v>449</v>
      </c>
      <c r="F110" s="169">
        <v>3</v>
      </c>
      <c r="G110" s="169">
        <v>3</v>
      </c>
      <c r="H110" s="180">
        <f t="shared" si="8"/>
        <v>9</v>
      </c>
      <c r="I110" s="89" t="s">
        <v>1020</v>
      </c>
      <c r="J110" s="138" t="e">
        <f>VLOOKUP(#REF!,#REF!,2,FALSE)</f>
        <v>#REF!</v>
      </c>
    </row>
    <row r="111" spans="1:10" x14ac:dyDescent="0.2">
      <c r="A111" s="175" t="s">
        <v>1255</v>
      </c>
      <c r="B111" s="176" t="s">
        <v>451</v>
      </c>
      <c r="C111" s="177" t="s">
        <v>452</v>
      </c>
      <c r="D111" s="178" t="s">
        <v>1126</v>
      </c>
      <c r="E111" s="189" t="s">
        <v>452</v>
      </c>
      <c r="F111" s="169">
        <v>3</v>
      </c>
      <c r="G111" s="169">
        <v>3</v>
      </c>
      <c r="H111" s="180">
        <f t="shared" si="8"/>
        <v>9</v>
      </c>
      <c r="I111" s="89" t="s">
        <v>1020</v>
      </c>
      <c r="J111" s="138" t="e">
        <f>VLOOKUP(#REF!,#REF!,2,FALSE)</f>
        <v>#REF!</v>
      </c>
    </row>
    <row r="112" spans="1:10" ht="25.5" x14ac:dyDescent="0.2">
      <c r="A112" s="175" t="s">
        <v>1257</v>
      </c>
      <c r="B112" s="176" t="s">
        <v>454</v>
      </c>
      <c r="C112" s="177" t="s">
        <v>455</v>
      </c>
      <c r="D112" s="178" t="s">
        <v>456</v>
      </c>
      <c r="E112" s="189" t="s">
        <v>457</v>
      </c>
      <c r="F112" s="169">
        <v>3</v>
      </c>
      <c r="G112" s="169">
        <v>2</v>
      </c>
      <c r="H112" s="180">
        <f t="shared" si="8"/>
        <v>6</v>
      </c>
      <c r="I112" s="89" t="s">
        <v>1020</v>
      </c>
      <c r="J112" s="138" t="e">
        <f>VLOOKUP(#REF!,#REF!,2,FALSE)</f>
        <v>#REF!</v>
      </c>
    </row>
    <row r="113" spans="1:10" x14ac:dyDescent="0.2">
      <c r="A113" s="175" t="s">
        <v>1258</v>
      </c>
      <c r="B113" s="176" t="s">
        <v>458</v>
      </c>
      <c r="C113" s="177" t="s">
        <v>459</v>
      </c>
      <c r="D113" s="178" t="s">
        <v>458</v>
      </c>
      <c r="E113" s="189" t="s">
        <v>459</v>
      </c>
      <c r="F113" s="169">
        <v>3</v>
      </c>
      <c r="G113" s="169">
        <v>2</v>
      </c>
      <c r="H113" s="180">
        <f t="shared" si="8"/>
        <v>6</v>
      </c>
      <c r="I113" s="89" t="s">
        <v>1020</v>
      </c>
      <c r="J113" s="138" t="e">
        <f>VLOOKUP(#REF!,#REF!,2,FALSE)</f>
        <v>#REF!</v>
      </c>
    </row>
    <row r="114" spans="1:10" x14ac:dyDescent="0.2">
      <c r="A114" s="175" t="s">
        <v>1259</v>
      </c>
      <c r="B114" s="176" t="s">
        <v>460</v>
      </c>
      <c r="C114" s="177" t="s">
        <v>461</v>
      </c>
      <c r="D114" s="178" t="s">
        <v>462</v>
      </c>
      <c r="E114" s="189" t="s">
        <v>463</v>
      </c>
      <c r="F114" s="169">
        <v>3</v>
      </c>
      <c r="G114" s="169">
        <v>2</v>
      </c>
      <c r="H114" s="180">
        <f t="shared" si="8"/>
        <v>6</v>
      </c>
      <c r="I114" s="89" t="s">
        <v>1020</v>
      </c>
      <c r="J114" s="138" t="e">
        <f>VLOOKUP(#REF!,#REF!,2,FALSE)</f>
        <v>#REF!</v>
      </c>
    </row>
    <row r="115" spans="1:10" ht="25.5" x14ac:dyDescent="0.2">
      <c r="A115" s="175" t="s">
        <v>1260</v>
      </c>
      <c r="B115" s="176" t="s">
        <v>464</v>
      </c>
      <c r="C115" s="177" t="s">
        <v>465</v>
      </c>
      <c r="D115" s="178" t="s">
        <v>466</v>
      </c>
      <c r="E115" s="179" t="s">
        <v>465</v>
      </c>
      <c r="F115" s="169">
        <v>3</v>
      </c>
      <c r="G115" s="169">
        <v>2</v>
      </c>
      <c r="H115" s="180">
        <f t="shared" si="8"/>
        <v>6</v>
      </c>
      <c r="I115" s="89" t="s">
        <v>1020</v>
      </c>
      <c r="J115" s="138" t="e">
        <f>VLOOKUP(#REF!,#REF!,2,FALSE)</f>
        <v>#REF!</v>
      </c>
    </row>
    <row r="116" spans="1:10" ht="25.5" x14ac:dyDescent="0.2">
      <c r="A116" s="175" t="s">
        <v>1262</v>
      </c>
      <c r="B116" s="176" t="s">
        <v>468</v>
      </c>
      <c r="C116" s="193" t="s">
        <v>469</v>
      </c>
      <c r="D116" s="178" t="s">
        <v>470</v>
      </c>
      <c r="E116" s="189" t="s">
        <v>471</v>
      </c>
      <c r="F116" s="169">
        <v>3</v>
      </c>
      <c r="G116" s="169">
        <v>3</v>
      </c>
      <c r="H116" s="180">
        <f t="shared" si="8"/>
        <v>9</v>
      </c>
      <c r="I116" s="89" t="s">
        <v>1020</v>
      </c>
      <c r="J116" s="138" t="e">
        <f>VLOOKUP(#REF!,#REF!,2,FALSE)</f>
        <v>#REF!</v>
      </c>
    </row>
    <row r="117" spans="1:10" ht="38.25" x14ac:dyDescent="0.2">
      <c r="A117" s="175" t="s">
        <v>1263</v>
      </c>
      <c r="B117" s="176" t="s">
        <v>472</v>
      </c>
      <c r="C117" s="177" t="s">
        <v>1499</v>
      </c>
      <c r="D117" s="178" t="s">
        <v>473</v>
      </c>
      <c r="E117" s="189" t="s">
        <v>474</v>
      </c>
      <c r="F117" s="169">
        <v>3</v>
      </c>
      <c r="G117" s="169">
        <v>3</v>
      </c>
      <c r="H117" s="180">
        <f t="shared" si="8"/>
        <v>9</v>
      </c>
      <c r="I117" s="89" t="s">
        <v>1020</v>
      </c>
      <c r="J117" s="138" t="e">
        <f>VLOOKUP(#REF!,#REF!,2,FALSE)</f>
        <v>#REF!</v>
      </c>
    </row>
    <row r="118" spans="1:10" x14ac:dyDescent="0.2">
      <c r="A118" s="175" t="s">
        <v>1264</v>
      </c>
      <c r="B118" s="176" t="s">
        <v>475</v>
      </c>
      <c r="C118" s="177" t="s">
        <v>476</v>
      </c>
      <c r="D118" s="178" t="s">
        <v>477</v>
      </c>
      <c r="E118" s="189" t="s">
        <v>476</v>
      </c>
      <c r="F118" s="169">
        <v>3</v>
      </c>
      <c r="G118" s="169">
        <v>3</v>
      </c>
      <c r="H118" s="180">
        <f t="shared" si="8"/>
        <v>9</v>
      </c>
      <c r="I118" s="89" t="s">
        <v>1020</v>
      </c>
      <c r="J118" s="138" t="e">
        <f>VLOOKUP(#REF!,#REF!,2,FALSE)</f>
        <v>#REF!</v>
      </c>
    </row>
    <row r="119" spans="1:10" x14ac:dyDescent="0.2">
      <c r="A119" s="175" t="s">
        <v>1266</v>
      </c>
      <c r="B119" s="176" t="s">
        <v>479</v>
      </c>
      <c r="C119" s="177" t="s">
        <v>480</v>
      </c>
      <c r="D119" s="178" t="s">
        <v>481</v>
      </c>
      <c r="E119" s="189" t="s">
        <v>480</v>
      </c>
      <c r="F119" s="169">
        <v>4</v>
      </c>
      <c r="G119" s="169">
        <v>3</v>
      </c>
      <c r="H119" s="180">
        <f t="shared" si="8"/>
        <v>12</v>
      </c>
      <c r="I119" s="89" t="s">
        <v>1020</v>
      </c>
      <c r="J119" s="138" t="e">
        <f>VLOOKUP(#REF!,#REF!,2,FALSE)</f>
        <v>#REF!</v>
      </c>
    </row>
    <row r="120" spans="1:10" ht="25.5" x14ac:dyDescent="0.2">
      <c r="A120" s="175" t="s">
        <v>1267</v>
      </c>
      <c r="B120" s="176" t="s">
        <v>482</v>
      </c>
      <c r="C120" s="177" t="s">
        <v>483</v>
      </c>
      <c r="D120" s="178" t="s">
        <v>484</v>
      </c>
      <c r="E120" s="189" t="s">
        <v>483</v>
      </c>
      <c r="F120" s="169">
        <v>4</v>
      </c>
      <c r="G120" s="169">
        <v>3</v>
      </c>
      <c r="H120" s="180">
        <f t="shared" si="8"/>
        <v>12</v>
      </c>
      <c r="I120" s="89" t="s">
        <v>1020</v>
      </c>
      <c r="J120" s="138" t="e">
        <f>VLOOKUP(#REF!,#REF!,2,FALSE)</f>
        <v>#REF!</v>
      </c>
    </row>
    <row r="121" spans="1:10" x14ac:dyDescent="0.2">
      <c r="A121" s="175" t="s">
        <v>1268</v>
      </c>
      <c r="B121" s="176" t="s">
        <v>485</v>
      </c>
      <c r="C121" s="177" t="s">
        <v>486</v>
      </c>
      <c r="D121" s="178" t="s">
        <v>487</v>
      </c>
      <c r="E121" s="189" t="s">
        <v>488</v>
      </c>
      <c r="F121" s="169">
        <v>4</v>
      </c>
      <c r="G121" s="169">
        <v>3</v>
      </c>
      <c r="H121" s="180">
        <f t="shared" si="8"/>
        <v>12</v>
      </c>
      <c r="I121" s="89" t="s">
        <v>1020</v>
      </c>
      <c r="J121" s="138" t="e">
        <f>VLOOKUP(#REF!,#REF!,2,FALSE)</f>
        <v>#REF!</v>
      </c>
    </row>
    <row r="122" spans="1:10" ht="38.25" x14ac:dyDescent="0.2">
      <c r="A122" s="175" t="s">
        <v>1270</v>
      </c>
      <c r="B122" s="176" t="s">
        <v>490</v>
      </c>
      <c r="C122" s="193" t="s">
        <v>491</v>
      </c>
      <c r="D122" s="178" t="s">
        <v>492</v>
      </c>
      <c r="E122" s="189" t="s">
        <v>493</v>
      </c>
      <c r="F122" s="169">
        <v>4</v>
      </c>
      <c r="G122" s="169">
        <v>4</v>
      </c>
      <c r="H122" s="180">
        <f t="shared" si="8"/>
        <v>16</v>
      </c>
      <c r="I122" s="87" t="s">
        <v>1023</v>
      </c>
      <c r="J122" s="138" t="e">
        <f>VLOOKUP(#REF!,#REF!,2,FALSE)</f>
        <v>#REF!</v>
      </c>
    </row>
    <row r="123" spans="1:10" ht="25.5" x14ac:dyDescent="0.2">
      <c r="A123" s="175" t="s">
        <v>1271</v>
      </c>
      <c r="B123" s="194" t="s">
        <v>494</v>
      </c>
      <c r="C123" s="177" t="s">
        <v>1500</v>
      </c>
      <c r="D123" s="194" t="s">
        <v>494</v>
      </c>
      <c r="E123" s="181" t="s">
        <v>495</v>
      </c>
      <c r="F123" s="169">
        <v>4</v>
      </c>
      <c r="G123" s="169">
        <v>4</v>
      </c>
      <c r="H123" s="180">
        <f t="shared" si="8"/>
        <v>16</v>
      </c>
      <c r="I123" s="87" t="s">
        <v>1023</v>
      </c>
      <c r="J123" s="138" t="e">
        <f>VLOOKUP(#REF!,#REF!,2,FALSE)</f>
        <v>#REF!</v>
      </c>
    </row>
    <row r="124" spans="1:10" x14ac:dyDescent="0.2">
      <c r="A124" s="175" t="s">
        <v>1272</v>
      </c>
      <c r="B124" s="176" t="s">
        <v>496</v>
      </c>
      <c r="C124" s="193" t="s">
        <v>497</v>
      </c>
      <c r="D124" s="178" t="s">
        <v>498</v>
      </c>
      <c r="E124" s="189" t="s">
        <v>497</v>
      </c>
      <c r="F124" s="169">
        <v>4</v>
      </c>
      <c r="G124" s="169">
        <v>3</v>
      </c>
      <c r="H124" s="180">
        <f t="shared" si="8"/>
        <v>12</v>
      </c>
      <c r="I124" s="89" t="s">
        <v>1020</v>
      </c>
      <c r="J124" s="138" t="e">
        <f>VLOOKUP(#REF!,#REF!,2,FALSE)</f>
        <v>#REF!</v>
      </c>
    </row>
    <row r="125" spans="1:10" x14ac:dyDescent="0.2">
      <c r="A125" s="175" t="s">
        <v>1273</v>
      </c>
      <c r="B125" s="176" t="s">
        <v>499</v>
      </c>
      <c r="C125" s="177" t="s">
        <v>500</v>
      </c>
      <c r="D125" s="178" t="s">
        <v>501</v>
      </c>
      <c r="E125" s="189" t="s">
        <v>500</v>
      </c>
      <c r="F125" s="169">
        <v>4</v>
      </c>
      <c r="G125" s="169">
        <v>3</v>
      </c>
      <c r="H125" s="180">
        <f t="shared" si="8"/>
        <v>12</v>
      </c>
      <c r="I125" s="89" t="s">
        <v>1020</v>
      </c>
      <c r="J125" s="138" t="e">
        <f>VLOOKUP(#REF!,#REF!,2,FALSE)</f>
        <v>#REF!</v>
      </c>
    </row>
    <row r="126" spans="1:10" x14ac:dyDescent="0.2">
      <c r="A126" s="175" t="s">
        <v>1274</v>
      </c>
      <c r="B126" s="176" t="s">
        <v>502</v>
      </c>
      <c r="C126" s="177" t="s">
        <v>503</v>
      </c>
      <c r="D126" s="178" t="s">
        <v>504</v>
      </c>
      <c r="E126" s="189" t="s">
        <v>505</v>
      </c>
      <c r="F126" s="169">
        <v>4</v>
      </c>
      <c r="G126" s="169">
        <v>3</v>
      </c>
      <c r="H126" s="180">
        <f t="shared" si="8"/>
        <v>12</v>
      </c>
      <c r="I126" s="89" t="s">
        <v>1020</v>
      </c>
      <c r="J126" s="138" t="e">
        <f>VLOOKUP(#REF!,#REF!,2,FALSE)</f>
        <v>#REF!</v>
      </c>
    </row>
    <row r="127" spans="1:10" x14ac:dyDescent="0.2">
      <c r="A127" s="175" t="s">
        <v>1276</v>
      </c>
      <c r="B127" s="176" t="s">
        <v>507</v>
      </c>
      <c r="C127" s="177" t="s">
        <v>508</v>
      </c>
      <c r="D127" s="178" t="s">
        <v>507</v>
      </c>
      <c r="E127" s="189" t="s">
        <v>508</v>
      </c>
      <c r="F127" s="169">
        <v>3</v>
      </c>
      <c r="G127" s="169">
        <v>2</v>
      </c>
      <c r="H127" s="180">
        <f t="shared" ref="H127:H145" si="9">F127*G127</f>
        <v>6</v>
      </c>
      <c r="I127" s="89" t="s">
        <v>1020</v>
      </c>
      <c r="J127" s="138" t="e">
        <f>VLOOKUP(#REF!,#REF!,2,FALSE)</f>
        <v>#REF!</v>
      </c>
    </row>
    <row r="128" spans="1:10" x14ac:dyDescent="0.2">
      <c r="A128" s="175" t="s">
        <v>1277</v>
      </c>
      <c r="B128" s="176" t="s">
        <v>509</v>
      </c>
      <c r="C128" s="193" t="s">
        <v>510</v>
      </c>
      <c r="D128" s="178" t="s">
        <v>511</v>
      </c>
      <c r="E128" s="189" t="s">
        <v>510</v>
      </c>
      <c r="F128" s="169">
        <v>4</v>
      </c>
      <c r="G128" s="169">
        <v>3</v>
      </c>
      <c r="H128" s="180">
        <f t="shared" si="9"/>
        <v>12</v>
      </c>
      <c r="I128" s="89" t="s">
        <v>1020</v>
      </c>
      <c r="J128" s="138" t="e">
        <f>VLOOKUP(#REF!,#REF!,2,FALSE)</f>
        <v>#REF!</v>
      </c>
    </row>
    <row r="129" spans="1:10" ht="25.5" x14ac:dyDescent="0.2">
      <c r="A129" s="175" t="s">
        <v>1278</v>
      </c>
      <c r="B129" s="176" t="s">
        <v>512</v>
      </c>
      <c r="C129" s="177" t="s">
        <v>513</v>
      </c>
      <c r="D129" s="178" t="s">
        <v>514</v>
      </c>
      <c r="E129" s="189" t="s">
        <v>515</v>
      </c>
      <c r="F129" s="169">
        <v>4</v>
      </c>
      <c r="G129" s="169">
        <v>3</v>
      </c>
      <c r="H129" s="180">
        <f t="shared" si="9"/>
        <v>12</v>
      </c>
      <c r="I129" s="89" t="s">
        <v>1020</v>
      </c>
      <c r="J129" s="138" t="e">
        <f>VLOOKUP(#REF!,#REF!,2,FALSE)</f>
        <v>#REF!</v>
      </c>
    </row>
    <row r="130" spans="1:10" x14ac:dyDescent="0.2">
      <c r="A130" s="175" t="s">
        <v>1279</v>
      </c>
      <c r="B130" s="176" t="s">
        <v>516</v>
      </c>
      <c r="C130" s="177" t="s">
        <v>517</v>
      </c>
      <c r="D130" s="178" t="s">
        <v>518</v>
      </c>
      <c r="E130" s="189" t="s">
        <v>519</v>
      </c>
      <c r="F130" s="169">
        <v>3</v>
      </c>
      <c r="G130" s="169">
        <v>3</v>
      </c>
      <c r="H130" s="180">
        <f t="shared" si="9"/>
        <v>9</v>
      </c>
      <c r="I130" s="89" t="s">
        <v>1020</v>
      </c>
      <c r="J130" s="138" t="e">
        <f>VLOOKUP(#REF!,#REF!,2,FALSE)</f>
        <v>#REF!</v>
      </c>
    </row>
    <row r="131" spans="1:10" x14ac:dyDescent="0.2">
      <c r="A131" s="175" t="s">
        <v>1280</v>
      </c>
      <c r="B131" s="176" t="s">
        <v>520</v>
      </c>
      <c r="C131" s="177" t="s">
        <v>521</v>
      </c>
      <c r="D131" s="178" t="s">
        <v>522</v>
      </c>
      <c r="E131" s="189" t="s">
        <v>523</v>
      </c>
      <c r="F131" s="169">
        <v>3</v>
      </c>
      <c r="G131" s="169">
        <v>2</v>
      </c>
      <c r="H131" s="180">
        <f t="shared" si="9"/>
        <v>6</v>
      </c>
      <c r="I131" s="89" t="s">
        <v>1020</v>
      </c>
      <c r="J131" s="138" t="e">
        <f>VLOOKUP(#REF!,#REF!,2,FALSE)</f>
        <v>#REF!</v>
      </c>
    </row>
    <row r="132" spans="1:10" ht="25.5" x14ac:dyDescent="0.2">
      <c r="A132" s="175" t="s">
        <v>1281</v>
      </c>
      <c r="B132" s="176" t="s">
        <v>524</v>
      </c>
      <c r="C132" s="177" t="s">
        <v>525</v>
      </c>
      <c r="D132" s="178" t="s">
        <v>526</v>
      </c>
      <c r="E132" s="189" t="s">
        <v>527</v>
      </c>
      <c r="F132" s="169">
        <v>4</v>
      </c>
      <c r="G132" s="169">
        <v>3</v>
      </c>
      <c r="H132" s="180">
        <f t="shared" si="9"/>
        <v>12</v>
      </c>
      <c r="I132" s="89" t="s">
        <v>1020</v>
      </c>
      <c r="J132" s="138" t="e">
        <f>VLOOKUP(#REF!,#REF!,2,FALSE)</f>
        <v>#REF!</v>
      </c>
    </row>
    <row r="133" spans="1:10" ht="38.25" x14ac:dyDescent="0.2">
      <c r="A133" s="175" t="s">
        <v>1282</v>
      </c>
      <c r="B133" s="176" t="s">
        <v>528</v>
      </c>
      <c r="C133" s="177" t="s">
        <v>529</v>
      </c>
      <c r="D133" s="178" t="s">
        <v>530</v>
      </c>
      <c r="E133" s="189" t="s">
        <v>531</v>
      </c>
      <c r="F133" s="169">
        <v>3</v>
      </c>
      <c r="G133" s="169">
        <v>3</v>
      </c>
      <c r="H133" s="180">
        <f t="shared" si="9"/>
        <v>9</v>
      </c>
      <c r="I133" s="89" t="s">
        <v>1020</v>
      </c>
      <c r="J133" s="138" t="e">
        <f>VLOOKUP(#REF!,#REF!,2,FALSE)</f>
        <v>#REF!</v>
      </c>
    </row>
    <row r="134" spans="1:10" x14ac:dyDescent="0.2">
      <c r="A134" s="175" t="s">
        <v>1280</v>
      </c>
      <c r="B134" s="176" t="s">
        <v>532</v>
      </c>
      <c r="C134" s="177" t="s">
        <v>533</v>
      </c>
      <c r="D134" s="178" t="s">
        <v>522</v>
      </c>
      <c r="E134" s="189" t="s">
        <v>523</v>
      </c>
      <c r="F134" s="169">
        <v>3</v>
      </c>
      <c r="G134" s="169">
        <v>2</v>
      </c>
      <c r="H134" s="180">
        <f t="shared" si="9"/>
        <v>6</v>
      </c>
      <c r="I134" s="89" t="s">
        <v>1020</v>
      </c>
      <c r="J134" s="138" t="e">
        <f>VLOOKUP(#REF!,#REF!,2,FALSE)</f>
        <v>#REF!</v>
      </c>
    </row>
    <row r="135" spans="1:10" x14ac:dyDescent="0.2">
      <c r="A135" s="175" t="s">
        <v>1283</v>
      </c>
      <c r="B135" s="185" t="s">
        <v>1057</v>
      </c>
      <c r="C135" s="195" t="s">
        <v>1099</v>
      </c>
      <c r="D135" s="176" t="s">
        <v>1057</v>
      </c>
      <c r="E135" s="189" t="s">
        <v>1099</v>
      </c>
      <c r="F135" s="169">
        <v>3</v>
      </c>
      <c r="G135" s="169">
        <v>3</v>
      </c>
      <c r="H135" s="180">
        <f t="shared" si="9"/>
        <v>9</v>
      </c>
      <c r="I135" s="89" t="s">
        <v>1020</v>
      </c>
      <c r="J135" s="138" t="e">
        <f>VLOOKUP(#REF!,#REF!,2,FALSE)</f>
        <v>#REF!</v>
      </c>
    </row>
    <row r="136" spans="1:10" x14ac:dyDescent="0.2">
      <c r="A136" s="175" t="s">
        <v>1284</v>
      </c>
      <c r="B136" s="185" t="s">
        <v>1058</v>
      </c>
      <c r="C136" s="195" t="s">
        <v>1100</v>
      </c>
      <c r="D136" s="176" t="s">
        <v>1058</v>
      </c>
      <c r="E136" s="189" t="s">
        <v>1100</v>
      </c>
      <c r="F136" s="169">
        <v>3</v>
      </c>
      <c r="G136" s="169">
        <v>3</v>
      </c>
      <c r="H136" s="180">
        <f t="shared" si="9"/>
        <v>9</v>
      </c>
      <c r="I136" s="89" t="s">
        <v>1020</v>
      </c>
      <c r="J136" s="138" t="e">
        <f>VLOOKUP(#REF!,#REF!,2,FALSE)</f>
        <v>#REF!</v>
      </c>
    </row>
    <row r="137" spans="1:10" x14ac:dyDescent="0.2">
      <c r="A137" s="175" t="s">
        <v>1285</v>
      </c>
      <c r="B137" s="185" t="s">
        <v>1059</v>
      </c>
      <c r="C137" s="195" t="s">
        <v>1101</v>
      </c>
      <c r="D137" s="176" t="s">
        <v>1059</v>
      </c>
      <c r="E137" s="189" t="s">
        <v>1101</v>
      </c>
      <c r="F137" s="169">
        <v>3</v>
      </c>
      <c r="G137" s="169">
        <v>3</v>
      </c>
      <c r="H137" s="180">
        <f t="shared" si="9"/>
        <v>9</v>
      </c>
      <c r="I137" s="89" t="s">
        <v>1020</v>
      </c>
      <c r="J137" s="138" t="e">
        <f>VLOOKUP(#REF!,#REF!,2,FALSE)</f>
        <v>#REF!</v>
      </c>
    </row>
    <row r="138" spans="1:10" x14ac:dyDescent="0.2">
      <c r="A138" s="175" t="s">
        <v>1286</v>
      </c>
      <c r="B138" s="185" t="s">
        <v>1060</v>
      </c>
      <c r="C138" s="195" t="s">
        <v>1102</v>
      </c>
      <c r="D138" s="176" t="s">
        <v>1060</v>
      </c>
      <c r="E138" s="189" t="s">
        <v>1102</v>
      </c>
      <c r="F138" s="169">
        <v>3</v>
      </c>
      <c r="G138" s="169">
        <v>2</v>
      </c>
      <c r="H138" s="180">
        <f t="shared" si="9"/>
        <v>6</v>
      </c>
      <c r="I138" s="89" t="s">
        <v>1020</v>
      </c>
      <c r="J138" s="138" t="e">
        <f>VLOOKUP(#REF!,#REF!,2,FALSE)</f>
        <v>#REF!</v>
      </c>
    </row>
    <row r="139" spans="1:10" x14ac:dyDescent="0.2">
      <c r="A139" s="175" t="s">
        <v>1287</v>
      </c>
      <c r="B139" s="185" t="s">
        <v>1061</v>
      </c>
      <c r="C139" s="195" t="s">
        <v>1103</v>
      </c>
      <c r="D139" s="176" t="s">
        <v>1061</v>
      </c>
      <c r="E139" s="189" t="s">
        <v>1103</v>
      </c>
      <c r="F139" s="169">
        <v>3</v>
      </c>
      <c r="G139" s="169">
        <v>3</v>
      </c>
      <c r="H139" s="180">
        <f t="shared" si="9"/>
        <v>9</v>
      </c>
      <c r="I139" s="89" t="s">
        <v>1020</v>
      </c>
      <c r="J139" s="138" t="e">
        <f>VLOOKUP(#REF!,#REF!,2,FALSE)</f>
        <v>#REF!</v>
      </c>
    </row>
    <row r="140" spans="1:10" x14ac:dyDescent="0.2">
      <c r="A140" s="175" t="s">
        <v>1288</v>
      </c>
      <c r="B140" s="185" t="s">
        <v>1062</v>
      </c>
      <c r="C140" s="195" t="s">
        <v>1104</v>
      </c>
      <c r="D140" s="176" t="s">
        <v>1062</v>
      </c>
      <c r="E140" s="189" t="s">
        <v>1104</v>
      </c>
      <c r="F140" s="169">
        <v>3</v>
      </c>
      <c r="G140" s="169">
        <v>2</v>
      </c>
      <c r="H140" s="180">
        <f t="shared" si="9"/>
        <v>6</v>
      </c>
      <c r="I140" s="89" t="s">
        <v>1020</v>
      </c>
      <c r="J140" s="138" t="e">
        <f>VLOOKUP(#REF!,#REF!,2,FALSE)</f>
        <v>#REF!</v>
      </c>
    </row>
    <row r="141" spans="1:10" x14ac:dyDescent="0.2">
      <c r="A141" s="170" t="s">
        <v>1289</v>
      </c>
      <c r="B141" s="174" t="s">
        <v>534</v>
      </c>
      <c r="C141" s="171" t="s">
        <v>535</v>
      </c>
      <c r="D141" s="182" t="s">
        <v>534</v>
      </c>
      <c r="E141" s="173" t="s">
        <v>535</v>
      </c>
      <c r="F141" s="169">
        <v>3</v>
      </c>
      <c r="G141" s="169">
        <v>2</v>
      </c>
      <c r="H141" s="180">
        <f t="shared" si="9"/>
        <v>6</v>
      </c>
      <c r="I141" s="89" t="s">
        <v>1020</v>
      </c>
      <c r="J141" s="138" t="e">
        <f>VLOOKUP(#REF!,#REF!,2,FALSE)</f>
        <v>#REF!</v>
      </c>
    </row>
    <row r="142" spans="1:10" x14ac:dyDescent="0.2">
      <c r="A142" s="170" t="s">
        <v>1290</v>
      </c>
      <c r="B142" s="174" t="s">
        <v>536</v>
      </c>
      <c r="C142" s="171" t="s">
        <v>537</v>
      </c>
      <c r="D142" s="182" t="s">
        <v>538</v>
      </c>
      <c r="E142" s="173" t="s">
        <v>537</v>
      </c>
      <c r="F142" s="169">
        <v>2</v>
      </c>
      <c r="G142" s="169">
        <v>2</v>
      </c>
      <c r="H142" s="180">
        <f t="shared" si="9"/>
        <v>4</v>
      </c>
      <c r="I142" s="88" t="s">
        <v>1022</v>
      </c>
      <c r="J142" s="138" t="e">
        <f>VLOOKUP(#REF!,#REF!,2,FALSE)</f>
        <v>#REF!</v>
      </c>
    </row>
    <row r="143" spans="1:10" x14ac:dyDescent="0.2">
      <c r="A143" s="170" t="s">
        <v>1291</v>
      </c>
      <c r="B143" s="174" t="s">
        <v>539</v>
      </c>
      <c r="C143" s="171" t="s">
        <v>540</v>
      </c>
      <c r="D143" s="182" t="s">
        <v>539</v>
      </c>
      <c r="E143" s="173" t="s">
        <v>540</v>
      </c>
      <c r="F143" s="169">
        <v>3</v>
      </c>
      <c r="G143" s="169">
        <v>2</v>
      </c>
      <c r="H143" s="180">
        <f t="shared" si="9"/>
        <v>6</v>
      </c>
      <c r="I143" s="89" t="s">
        <v>1020</v>
      </c>
      <c r="J143" s="138" t="e">
        <f>VLOOKUP(#REF!,#REF!,2,FALSE)</f>
        <v>#REF!</v>
      </c>
    </row>
    <row r="144" spans="1:10" x14ac:dyDescent="0.2">
      <c r="A144" s="170" t="s">
        <v>1292</v>
      </c>
      <c r="B144" s="174" t="s">
        <v>541</v>
      </c>
      <c r="C144" s="171" t="s">
        <v>542</v>
      </c>
      <c r="D144" s="182" t="s">
        <v>543</v>
      </c>
      <c r="E144" s="173" t="s">
        <v>542</v>
      </c>
      <c r="F144" s="169">
        <v>4</v>
      </c>
      <c r="G144" s="169">
        <v>2</v>
      </c>
      <c r="H144" s="180">
        <f t="shared" si="9"/>
        <v>8</v>
      </c>
      <c r="I144" s="89" t="s">
        <v>1020</v>
      </c>
      <c r="J144" s="138" t="e">
        <f>VLOOKUP(#REF!,#REF!,2,FALSE)</f>
        <v>#REF!</v>
      </c>
    </row>
    <row r="145" spans="1:10" ht="25.5" x14ac:dyDescent="0.2">
      <c r="A145" s="170" t="s">
        <v>1293</v>
      </c>
      <c r="B145" s="174" t="s">
        <v>544</v>
      </c>
      <c r="C145" s="184" t="s">
        <v>1501</v>
      </c>
      <c r="D145" s="182" t="s">
        <v>545</v>
      </c>
      <c r="E145" s="192" t="s">
        <v>1502</v>
      </c>
      <c r="F145" s="169">
        <v>4</v>
      </c>
      <c r="G145" s="169">
        <v>3</v>
      </c>
      <c r="H145" s="180">
        <f t="shared" si="9"/>
        <v>12</v>
      </c>
      <c r="I145" s="89" t="s">
        <v>1020</v>
      </c>
      <c r="J145" s="138" t="e">
        <f>VLOOKUP(#REF!,#REF!,2,FALSE)</f>
        <v>#REF!</v>
      </c>
    </row>
    <row r="146" spans="1:10" x14ac:dyDescent="0.2">
      <c r="A146" s="175" t="s">
        <v>1295</v>
      </c>
      <c r="B146" s="176" t="s">
        <v>547</v>
      </c>
      <c r="C146" s="177" t="s">
        <v>548</v>
      </c>
      <c r="D146" s="176" t="s">
        <v>547</v>
      </c>
      <c r="E146" s="189" t="s">
        <v>548</v>
      </c>
      <c r="F146" s="169">
        <v>2</v>
      </c>
      <c r="G146" s="169">
        <v>2</v>
      </c>
      <c r="H146" s="180">
        <f t="shared" ref="H146:H155" si="10">F146*G146</f>
        <v>4</v>
      </c>
      <c r="I146" s="88" t="s">
        <v>1022</v>
      </c>
      <c r="J146" s="138" t="e">
        <f>VLOOKUP(#REF!,#REF!,2,FALSE)</f>
        <v>#REF!</v>
      </c>
    </row>
    <row r="147" spans="1:10" ht="25.5" x14ac:dyDescent="0.2">
      <c r="A147" s="175" t="s">
        <v>1296</v>
      </c>
      <c r="B147" s="176" t="s">
        <v>549</v>
      </c>
      <c r="C147" s="177" t="s">
        <v>550</v>
      </c>
      <c r="D147" s="176" t="s">
        <v>549</v>
      </c>
      <c r="E147" s="189" t="s">
        <v>551</v>
      </c>
      <c r="F147" s="169">
        <v>4</v>
      </c>
      <c r="G147" s="169">
        <v>4</v>
      </c>
      <c r="H147" s="180">
        <f t="shared" si="10"/>
        <v>16</v>
      </c>
      <c r="I147" s="87" t="s">
        <v>1023</v>
      </c>
      <c r="J147" s="138" t="e">
        <f>VLOOKUP(#REF!,#REF!,2,FALSE)</f>
        <v>#REF!</v>
      </c>
    </row>
    <row r="148" spans="1:10" x14ac:dyDescent="0.2">
      <c r="A148" s="175" t="s">
        <v>1297</v>
      </c>
      <c r="B148" s="176" t="s">
        <v>552</v>
      </c>
      <c r="C148" s="177" t="s">
        <v>553</v>
      </c>
      <c r="D148" s="176" t="s">
        <v>552</v>
      </c>
      <c r="E148" s="189" t="s">
        <v>553</v>
      </c>
      <c r="F148" s="169">
        <v>4</v>
      </c>
      <c r="G148" s="169">
        <v>4</v>
      </c>
      <c r="H148" s="180">
        <f t="shared" si="10"/>
        <v>16</v>
      </c>
      <c r="I148" s="87" t="s">
        <v>1023</v>
      </c>
      <c r="J148" s="138" t="e">
        <f>VLOOKUP(#REF!,#REF!,2,FALSE)</f>
        <v>#REF!</v>
      </c>
    </row>
    <row r="149" spans="1:10" x14ac:dyDescent="0.2">
      <c r="A149" s="175" t="s">
        <v>1298</v>
      </c>
      <c r="B149" s="176" t="s">
        <v>554</v>
      </c>
      <c r="C149" s="177" t="s">
        <v>555</v>
      </c>
      <c r="D149" s="176" t="s">
        <v>554</v>
      </c>
      <c r="E149" s="189" t="s">
        <v>555</v>
      </c>
      <c r="F149" s="169">
        <v>4</v>
      </c>
      <c r="G149" s="169">
        <v>4</v>
      </c>
      <c r="H149" s="180">
        <f t="shared" si="10"/>
        <v>16</v>
      </c>
      <c r="I149" s="87" t="s">
        <v>1023</v>
      </c>
      <c r="J149" s="138" t="e">
        <f>VLOOKUP(#REF!,#REF!,2,FALSE)</f>
        <v>#REF!</v>
      </c>
    </row>
    <row r="150" spans="1:10" ht="25.5" x14ac:dyDescent="0.2">
      <c r="A150" s="175" t="s">
        <v>1299</v>
      </c>
      <c r="B150" s="176" t="s">
        <v>556</v>
      </c>
      <c r="C150" s="177" t="s">
        <v>557</v>
      </c>
      <c r="D150" s="178" t="s">
        <v>558</v>
      </c>
      <c r="E150" s="179" t="s">
        <v>557</v>
      </c>
      <c r="F150" s="169">
        <v>4</v>
      </c>
      <c r="G150" s="169">
        <v>2</v>
      </c>
      <c r="H150" s="180">
        <f t="shared" si="10"/>
        <v>8</v>
      </c>
      <c r="I150" s="89" t="s">
        <v>1020</v>
      </c>
      <c r="J150" s="138" t="e">
        <f>VLOOKUP(#REF!,#REF!,2,FALSE)</f>
        <v>#REF!</v>
      </c>
    </row>
    <row r="151" spans="1:10" x14ac:dyDescent="0.2">
      <c r="A151" s="175" t="s">
        <v>1300</v>
      </c>
      <c r="B151" s="176" t="s">
        <v>559</v>
      </c>
      <c r="C151" s="177" t="s">
        <v>560</v>
      </c>
      <c r="D151" s="178" t="s">
        <v>561</v>
      </c>
      <c r="E151" s="189" t="s">
        <v>562</v>
      </c>
      <c r="F151" s="169">
        <v>3</v>
      </c>
      <c r="G151" s="169">
        <v>2</v>
      </c>
      <c r="H151" s="180">
        <f t="shared" si="10"/>
        <v>6</v>
      </c>
      <c r="I151" s="89" t="s">
        <v>1020</v>
      </c>
      <c r="J151" s="138" t="e">
        <f>VLOOKUP(#REF!,#REF!,2,FALSE)</f>
        <v>#REF!</v>
      </c>
    </row>
    <row r="152" spans="1:10" x14ac:dyDescent="0.2">
      <c r="A152" s="175" t="s">
        <v>1301</v>
      </c>
      <c r="B152" s="176" t="s">
        <v>563</v>
      </c>
      <c r="C152" s="177" t="s">
        <v>564</v>
      </c>
      <c r="D152" s="178" t="s">
        <v>565</v>
      </c>
      <c r="E152" s="189" t="s">
        <v>564</v>
      </c>
      <c r="F152" s="169">
        <v>4</v>
      </c>
      <c r="G152" s="169">
        <v>3</v>
      </c>
      <c r="H152" s="180">
        <f t="shared" si="10"/>
        <v>12</v>
      </c>
      <c r="I152" s="89" t="s">
        <v>1020</v>
      </c>
      <c r="J152" s="138" t="e">
        <f>VLOOKUP(#REF!,#REF!,2,FALSE)</f>
        <v>#REF!</v>
      </c>
    </row>
    <row r="153" spans="1:10" ht="25.5" x14ac:dyDescent="0.2">
      <c r="A153" s="175" t="s">
        <v>1302</v>
      </c>
      <c r="B153" s="176" t="s">
        <v>566</v>
      </c>
      <c r="C153" s="177" t="s">
        <v>567</v>
      </c>
      <c r="D153" s="178" t="s">
        <v>568</v>
      </c>
      <c r="E153" s="189" t="s">
        <v>567</v>
      </c>
      <c r="F153" s="169">
        <v>3</v>
      </c>
      <c r="G153" s="169">
        <v>2</v>
      </c>
      <c r="H153" s="180">
        <f t="shared" si="10"/>
        <v>6</v>
      </c>
      <c r="I153" s="89" t="s">
        <v>1020</v>
      </c>
      <c r="J153" s="138" t="e">
        <f>VLOOKUP(#REF!,#REF!,2,FALSE)</f>
        <v>#REF!</v>
      </c>
    </row>
    <row r="154" spans="1:10" x14ac:dyDescent="0.2">
      <c r="A154" s="175" t="s">
        <v>1303</v>
      </c>
      <c r="B154" s="176" t="s">
        <v>1063</v>
      </c>
      <c r="C154" s="177" t="s">
        <v>570</v>
      </c>
      <c r="D154" s="178" t="s">
        <v>1063</v>
      </c>
      <c r="E154" s="189" t="s">
        <v>570</v>
      </c>
      <c r="F154" s="169">
        <v>3</v>
      </c>
      <c r="G154" s="169">
        <v>2</v>
      </c>
      <c r="H154" s="180">
        <f t="shared" si="10"/>
        <v>6</v>
      </c>
      <c r="I154" s="89" t="s">
        <v>1020</v>
      </c>
      <c r="J154" s="138" t="e">
        <f>VLOOKUP(#REF!,#REF!,2,FALSE)</f>
        <v>#REF!</v>
      </c>
    </row>
    <row r="155" spans="1:10" x14ac:dyDescent="0.2">
      <c r="A155" s="175" t="s">
        <v>1304</v>
      </c>
      <c r="B155" s="176" t="s">
        <v>571</v>
      </c>
      <c r="C155" s="177" t="s">
        <v>572</v>
      </c>
      <c r="D155" s="178" t="s">
        <v>573</v>
      </c>
      <c r="E155" s="189" t="s">
        <v>574</v>
      </c>
      <c r="F155" s="169">
        <v>3</v>
      </c>
      <c r="G155" s="169">
        <v>3</v>
      </c>
      <c r="H155" s="180">
        <f t="shared" si="10"/>
        <v>9</v>
      </c>
      <c r="I155" s="89" t="s">
        <v>1020</v>
      </c>
      <c r="J155" s="138" t="e">
        <f>VLOOKUP(#REF!,#REF!,2,FALSE)</f>
        <v>#REF!</v>
      </c>
    </row>
    <row r="156" spans="1:10" x14ac:dyDescent="0.2">
      <c r="A156" s="175" t="s">
        <v>1307</v>
      </c>
      <c r="B156" s="176" t="s">
        <v>577</v>
      </c>
      <c r="C156" s="177" t="s">
        <v>578</v>
      </c>
      <c r="D156" s="178" t="s">
        <v>577</v>
      </c>
      <c r="E156" s="189" t="s">
        <v>578</v>
      </c>
      <c r="F156" s="169">
        <v>4</v>
      </c>
      <c r="G156" s="169">
        <v>2</v>
      </c>
      <c r="H156" s="180">
        <f t="shared" ref="H156:H163" si="11">F156*G156</f>
        <v>8</v>
      </c>
      <c r="I156" s="89" t="s">
        <v>1020</v>
      </c>
      <c r="J156" s="138" t="e">
        <f>VLOOKUP(#REF!,#REF!,2,FALSE)</f>
        <v>#REF!</v>
      </c>
    </row>
    <row r="157" spans="1:10" x14ac:dyDescent="0.2">
      <c r="A157" s="175" t="s">
        <v>1308</v>
      </c>
      <c r="B157" s="176" t="s">
        <v>579</v>
      </c>
      <c r="C157" s="177" t="s">
        <v>580</v>
      </c>
      <c r="D157" s="178" t="s">
        <v>579</v>
      </c>
      <c r="E157" s="179" t="s">
        <v>580</v>
      </c>
      <c r="F157" s="169">
        <v>2</v>
      </c>
      <c r="G157" s="169">
        <v>2</v>
      </c>
      <c r="H157" s="180">
        <f t="shared" si="11"/>
        <v>4</v>
      </c>
      <c r="I157" s="88" t="s">
        <v>1022</v>
      </c>
      <c r="J157" s="138" t="e">
        <f>VLOOKUP(#REF!,#REF!,2,FALSE)</f>
        <v>#REF!</v>
      </c>
    </row>
    <row r="158" spans="1:10" x14ac:dyDescent="0.2">
      <c r="A158" s="175" t="s">
        <v>1307</v>
      </c>
      <c r="B158" s="176" t="s">
        <v>581</v>
      </c>
      <c r="C158" s="177" t="s">
        <v>582</v>
      </c>
      <c r="D158" s="178" t="s">
        <v>577</v>
      </c>
      <c r="E158" s="189" t="s">
        <v>582</v>
      </c>
      <c r="F158" s="169">
        <v>4</v>
      </c>
      <c r="G158" s="169">
        <v>2</v>
      </c>
      <c r="H158" s="180">
        <f t="shared" si="11"/>
        <v>8</v>
      </c>
      <c r="I158" s="89" t="s">
        <v>1020</v>
      </c>
      <c r="J158" s="138" t="e">
        <f>VLOOKUP(#REF!,#REF!,2,FALSE)</f>
        <v>#REF!</v>
      </c>
    </row>
    <row r="159" spans="1:10" x14ac:dyDescent="0.2">
      <c r="A159" s="175" t="s">
        <v>1308</v>
      </c>
      <c r="B159" s="176" t="s">
        <v>583</v>
      </c>
      <c r="C159" s="177" t="s">
        <v>584</v>
      </c>
      <c r="D159" s="178" t="s">
        <v>579</v>
      </c>
      <c r="E159" s="179" t="s">
        <v>584</v>
      </c>
      <c r="F159" s="169">
        <v>2</v>
      </c>
      <c r="G159" s="169">
        <v>2</v>
      </c>
      <c r="H159" s="180">
        <f t="shared" si="11"/>
        <v>4</v>
      </c>
      <c r="I159" s="88" t="s">
        <v>1022</v>
      </c>
      <c r="J159" s="138" t="e">
        <f>VLOOKUP(#REF!,#REF!,2,FALSE)</f>
        <v>#REF!</v>
      </c>
    </row>
    <row r="160" spans="1:10" x14ac:dyDescent="0.2">
      <c r="A160" s="175" t="s">
        <v>1310</v>
      </c>
      <c r="B160" s="176" t="s">
        <v>586</v>
      </c>
      <c r="C160" s="177" t="s">
        <v>587</v>
      </c>
      <c r="D160" s="178" t="s">
        <v>586</v>
      </c>
      <c r="E160" s="189" t="s">
        <v>587</v>
      </c>
      <c r="F160" s="169">
        <v>2</v>
      </c>
      <c r="G160" s="169">
        <v>2</v>
      </c>
      <c r="H160" s="180">
        <f t="shared" si="11"/>
        <v>4</v>
      </c>
      <c r="I160" s="88" t="s">
        <v>1022</v>
      </c>
      <c r="J160" s="138" t="e">
        <f>VLOOKUP(#REF!,#REF!,2,FALSE)</f>
        <v>#REF!</v>
      </c>
    </row>
    <row r="161" spans="1:10" x14ac:dyDescent="0.2">
      <c r="A161" s="175" t="s">
        <v>1311</v>
      </c>
      <c r="B161" s="176" t="s">
        <v>588</v>
      </c>
      <c r="C161" s="177" t="s">
        <v>589</v>
      </c>
      <c r="D161" s="178" t="s">
        <v>590</v>
      </c>
      <c r="E161" s="189" t="s">
        <v>589</v>
      </c>
      <c r="F161" s="169">
        <v>2</v>
      </c>
      <c r="G161" s="169">
        <v>2</v>
      </c>
      <c r="H161" s="180">
        <f t="shared" si="11"/>
        <v>4</v>
      </c>
      <c r="I161" s="88" t="s">
        <v>1022</v>
      </c>
      <c r="J161" s="138" t="e">
        <f>VLOOKUP(#REF!,#REF!,2,FALSE)</f>
        <v>#REF!</v>
      </c>
    </row>
    <row r="162" spans="1:10" x14ac:dyDescent="0.2">
      <c r="A162" s="175" t="s">
        <v>1312</v>
      </c>
      <c r="B162" s="176" t="s">
        <v>591</v>
      </c>
      <c r="C162" s="177" t="s">
        <v>592</v>
      </c>
      <c r="D162" s="178" t="s">
        <v>593</v>
      </c>
      <c r="E162" s="189" t="s">
        <v>594</v>
      </c>
      <c r="F162" s="169">
        <v>2</v>
      </c>
      <c r="G162" s="169">
        <v>2</v>
      </c>
      <c r="H162" s="180">
        <f t="shared" si="11"/>
        <v>4</v>
      </c>
      <c r="I162" s="88" t="s">
        <v>1022</v>
      </c>
      <c r="J162" s="138" t="e">
        <f>VLOOKUP(#REF!,#REF!,2,FALSE)</f>
        <v>#REF!</v>
      </c>
    </row>
    <row r="163" spans="1:10" ht="25.5" x14ac:dyDescent="0.2">
      <c r="A163" s="170" t="s">
        <v>1313</v>
      </c>
      <c r="B163" s="174" t="s">
        <v>595</v>
      </c>
      <c r="C163" s="171" t="s">
        <v>596</v>
      </c>
      <c r="D163" s="182" t="s">
        <v>597</v>
      </c>
      <c r="E163" s="173" t="s">
        <v>596</v>
      </c>
      <c r="F163" s="169">
        <v>4</v>
      </c>
      <c r="G163" s="169">
        <v>4</v>
      </c>
      <c r="H163" s="180">
        <f t="shared" si="11"/>
        <v>16</v>
      </c>
      <c r="I163" s="87" t="s">
        <v>1023</v>
      </c>
    </row>
    <row r="164" spans="1:10" x14ac:dyDescent="0.2">
      <c r="A164" s="175" t="s">
        <v>1315</v>
      </c>
      <c r="B164" s="176" t="s">
        <v>1064</v>
      </c>
      <c r="C164" s="177" t="s">
        <v>599</v>
      </c>
      <c r="D164" s="176" t="s">
        <v>1064</v>
      </c>
      <c r="E164" s="189" t="s">
        <v>600</v>
      </c>
      <c r="F164" s="169">
        <v>2</v>
      </c>
      <c r="G164" s="169">
        <v>2</v>
      </c>
      <c r="H164" s="180">
        <f t="shared" ref="H164:H174" si="12">F164*G164</f>
        <v>4</v>
      </c>
      <c r="I164" s="88" t="s">
        <v>1022</v>
      </c>
      <c r="J164" s="138" t="e">
        <f>VLOOKUP(#REF!,#REF!,2,FALSE)</f>
        <v>#REF!</v>
      </c>
    </row>
    <row r="165" spans="1:10" x14ac:dyDescent="0.2">
      <c r="A165" s="175" t="s">
        <v>1316</v>
      </c>
      <c r="B165" s="176" t="s">
        <v>602</v>
      </c>
      <c r="C165" s="177" t="s">
        <v>603</v>
      </c>
      <c r="D165" s="176" t="s">
        <v>602</v>
      </c>
      <c r="E165" s="189" t="s">
        <v>603</v>
      </c>
      <c r="F165" s="169">
        <v>4</v>
      </c>
      <c r="G165" s="169">
        <v>2</v>
      </c>
      <c r="H165" s="180">
        <f t="shared" si="12"/>
        <v>8</v>
      </c>
      <c r="I165" s="89" t="s">
        <v>1020</v>
      </c>
      <c r="J165" s="138" t="e">
        <f>VLOOKUP(#REF!,#REF!,2,FALSE)</f>
        <v>#REF!</v>
      </c>
    </row>
    <row r="166" spans="1:10" ht="25.5" x14ac:dyDescent="0.2">
      <c r="A166" s="175" t="s">
        <v>1317</v>
      </c>
      <c r="B166" s="196" t="s">
        <v>1065</v>
      </c>
      <c r="C166" s="177" t="s">
        <v>604</v>
      </c>
      <c r="D166" s="178" t="s">
        <v>1127</v>
      </c>
      <c r="E166" s="189" t="s">
        <v>605</v>
      </c>
      <c r="F166" s="169">
        <v>3</v>
      </c>
      <c r="G166" s="169">
        <v>4</v>
      </c>
      <c r="H166" s="180">
        <f t="shared" si="12"/>
        <v>12</v>
      </c>
      <c r="I166" s="89" t="s">
        <v>1020</v>
      </c>
      <c r="J166" s="138" t="e">
        <f>VLOOKUP(#REF!,#REF!,2,FALSE)</f>
        <v>#REF!</v>
      </c>
    </row>
    <row r="167" spans="1:10" ht="25.5" x14ac:dyDescent="0.2">
      <c r="A167" s="175" t="s">
        <v>1318</v>
      </c>
      <c r="B167" s="176" t="s">
        <v>1066</v>
      </c>
      <c r="C167" s="177" t="s">
        <v>606</v>
      </c>
      <c r="D167" s="176" t="s">
        <v>1128</v>
      </c>
      <c r="E167" s="189" t="s">
        <v>607</v>
      </c>
      <c r="F167" s="169">
        <v>3</v>
      </c>
      <c r="G167" s="169">
        <v>4</v>
      </c>
      <c r="H167" s="180">
        <f t="shared" si="12"/>
        <v>12</v>
      </c>
      <c r="I167" s="89" t="s">
        <v>1020</v>
      </c>
      <c r="J167" s="138" t="e">
        <f>VLOOKUP(#REF!,#REF!,2,FALSE)</f>
        <v>#REF!</v>
      </c>
    </row>
    <row r="168" spans="1:10" x14ac:dyDescent="0.2">
      <c r="A168" s="175" t="s">
        <v>1319</v>
      </c>
      <c r="B168" s="176" t="s">
        <v>608</v>
      </c>
      <c r="C168" s="177" t="s">
        <v>609</v>
      </c>
      <c r="D168" s="178" t="s">
        <v>610</v>
      </c>
      <c r="E168" s="179" t="s">
        <v>609</v>
      </c>
      <c r="F168" s="169">
        <v>3</v>
      </c>
      <c r="G168" s="169">
        <v>2</v>
      </c>
      <c r="H168" s="180">
        <f t="shared" si="12"/>
        <v>6</v>
      </c>
      <c r="I168" s="89" t="s">
        <v>1020</v>
      </c>
      <c r="J168" s="138" t="e">
        <f>VLOOKUP(#REF!,#REF!,2,FALSE)</f>
        <v>#REF!</v>
      </c>
    </row>
    <row r="169" spans="1:10" x14ac:dyDescent="0.2">
      <c r="A169" s="175" t="s">
        <v>1320</v>
      </c>
      <c r="B169" s="176" t="s">
        <v>1067</v>
      </c>
      <c r="C169" s="177" t="s">
        <v>611</v>
      </c>
      <c r="D169" s="176" t="s">
        <v>1067</v>
      </c>
      <c r="E169" s="179" t="s">
        <v>611</v>
      </c>
      <c r="F169" s="169">
        <v>3</v>
      </c>
      <c r="G169" s="169">
        <v>4</v>
      </c>
      <c r="H169" s="180">
        <f t="shared" si="12"/>
        <v>12</v>
      </c>
      <c r="I169" s="89" t="s">
        <v>1020</v>
      </c>
      <c r="J169" s="138" t="e">
        <f>VLOOKUP(#REF!,#REF!,2,FALSE)</f>
        <v>#REF!</v>
      </c>
    </row>
    <row r="170" spans="1:10" x14ac:dyDescent="0.2">
      <c r="A170" s="175" t="s">
        <v>1321</v>
      </c>
      <c r="B170" s="176" t="s">
        <v>1068</v>
      </c>
      <c r="C170" s="177" t="s">
        <v>601</v>
      </c>
      <c r="D170" s="176" t="s">
        <v>1068</v>
      </c>
      <c r="E170" s="189" t="s">
        <v>601</v>
      </c>
      <c r="F170" s="169">
        <v>2</v>
      </c>
      <c r="G170" s="169">
        <v>2</v>
      </c>
      <c r="H170" s="180">
        <f t="shared" si="12"/>
        <v>4</v>
      </c>
      <c r="I170" s="88" t="s">
        <v>1022</v>
      </c>
      <c r="J170" s="138" t="e">
        <f>VLOOKUP(#REF!,#REF!,2,FALSE)</f>
        <v>#REF!</v>
      </c>
    </row>
    <row r="171" spans="1:10" x14ac:dyDescent="0.2">
      <c r="A171" s="170" t="s">
        <v>1322</v>
      </c>
      <c r="B171" s="174" t="s">
        <v>612</v>
      </c>
      <c r="C171" s="184" t="s">
        <v>1503</v>
      </c>
      <c r="D171" s="197" t="s">
        <v>614</v>
      </c>
      <c r="E171" s="173" t="s">
        <v>613</v>
      </c>
      <c r="F171" s="169">
        <v>3</v>
      </c>
      <c r="G171" s="169">
        <v>4</v>
      </c>
      <c r="H171" s="180">
        <f t="shared" si="12"/>
        <v>12</v>
      </c>
      <c r="I171" s="89" t="s">
        <v>1020</v>
      </c>
    </row>
    <row r="172" spans="1:10" x14ac:dyDescent="0.2">
      <c r="A172" s="170" t="s">
        <v>1323</v>
      </c>
      <c r="B172" s="174" t="s">
        <v>615</v>
      </c>
      <c r="C172" s="171" t="s">
        <v>616</v>
      </c>
      <c r="D172" s="197" t="s">
        <v>617</v>
      </c>
      <c r="E172" s="198" t="s">
        <v>616</v>
      </c>
      <c r="F172" s="169">
        <v>3</v>
      </c>
      <c r="G172" s="169">
        <v>4</v>
      </c>
      <c r="H172" s="180">
        <f t="shared" si="12"/>
        <v>12</v>
      </c>
      <c r="I172" s="89" t="s">
        <v>1020</v>
      </c>
    </row>
    <row r="173" spans="1:10" ht="25.5" x14ac:dyDescent="0.2">
      <c r="A173" s="170" t="s">
        <v>1324</v>
      </c>
      <c r="B173" s="174" t="s">
        <v>618</v>
      </c>
      <c r="C173" s="184" t="s">
        <v>1504</v>
      </c>
      <c r="D173" s="182" t="s">
        <v>619</v>
      </c>
      <c r="E173" s="198" t="s">
        <v>620</v>
      </c>
      <c r="F173" s="169">
        <v>3</v>
      </c>
      <c r="G173" s="169">
        <v>2</v>
      </c>
      <c r="H173" s="180">
        <f t="shared" si="12"/>
        <v>6</v>
      </c>
      <c r="I173" s="89" t="s">
        <v>1020</v>
      </c>
    </row>
    <row r="174" spans="1:10" ht="25.5" x14ac:dyDescent="0.2">
      <c r="A174" s="170" t="s">
        <v>1325</v>
      </c>
      <c r="B174" s="174" t="s">
        <v>621</v>
      </c>
      <c r="C174" s="184" t="s">
        <v>1505</v>
      </c>
      <c r="D174" s="182" t="s">
        <v>622</v>
      </c>
      <c r="E174" s="173" t="s">
        <v>1136</v>
      </c>
      <c r="F174" s="169">
        <v>3</v>
      </c>
      <c r="G174" s="169">
        <v>2</v>
      </c>
      <c r="H174" s="180">
        <f t="shared" si="12"/>
        <v>6</v>
      </c>
      <c r="I174" s="89" t="s">
        <v>1020</v>
      </c>
      <c r="J174" s="138" t="e">
        <f>VLOOKUP(#REF!,#REF!,2,FALSE)</f>
        <v>#REF!</v>
      </c>
    </row>
    <row r="175" spans="1:10" x14ac:dyDescent="0.2">
      <c r="A175" s="175" t="s">
        <v>1328</v>
      </c>
      <c r="B175" s="176" t="s">
        <v>625</v>
      </c>
      <c r="C175" s="177" t="s">
        <v>626</v>
      </c>
      <c r="D175" s="178" t="s">
        <v>627</v>
      </c>
      <c r="E175" s="179" t="s">
        <v>628</v>
      </c>
      <c r="F175" s="169">
        <v>3</v>
      </c>
      <c r="G175" s="169">
        <v>4</v>
      </c>
      <c r="H175" s="180">
        <f t="shared" ref="H175:H180" si="13">F175*G175</f>
        <v>12</v>
      </c>
      <c r="I175" s="89" t="s">
        <v>1020</v>
      </c>
      <c r="J175" s="138" t="e">
        <f>VLOOKUP(#REF!,#REF!,2,FALSE)</f>
        <v>#REF!</v>
      </c>
    </row>
    <row r="176" spans="1:10" ht="25.5" x14ac:dyDescent="0.2">
      <c r="A176" s="175" t="s">
        <v>1329</v>
      </c>
      <c r="B176" s="176" t="s">
        <v>1506</v>
      </c>
      <c r="C176" s="177" t="s">
        <v>1105</v>
      </c>
      <c r="D176" s="176" t="s">
        <v>1129</v>
      </c>
      <c r="E176" s="179" t="s">
        <v>1105</v>
      </c>
      <c r="F176" s="169">
        <v>4</v>
      </c>
      <c r="G176" s="169">
        <v>4</v>
      </c>
      <c r="H176" s="180">
        <f t="shared" si="13"/>
        <v>16</v>
      </c>
      <c r="I176" s="87" t="s">
        <v>1023</v>
      </c>
      <c r="J176" s="138" t="e">
        <f>VLOOKUP(#REF!,#REF!,2,FALSE)</f>
        <v>#REF!</v>
      </c>
    </row>
    <row r="177" spans="1:10" ht="25.5" x14ac:dyDescent="0.2">
      <c r="A177" s="175" t="s">
        <v>1330</v>
      </c>
      <c r="B177" s="176" t="s">
        <v>1070</v>
      </c>
      <c r="C177" s="177" t="s">
        <v>1106</v>
      </c>
      <c r="D177" s="176" t="s">
        <v>1130</v>
      </c>
      <c r="E177" s="179" t="s">
        <v>1106</v>
      </c>
      <c r="F177" s="169">
        <v>4</v>
      </c>
      <c r="G177" s="169">
        <v>4</v>
      </c>
      <c r="H177" s="180">
        <f t="shared" si="13"/>
        <v>16</v>
      </c>
      <c r="I177" s="87" t="s">
        <v>1023</v>
      </c>
      <c r="J177" s="138" t="e">
        <f>VLOOKUP(#REF!,#REF!,2,FALSE)</f>
        <v>#REF!</v>
      </c>
    </row>
    <row r="178" spans="1:10" x14ac:dyDescent="0.2">
      <c r="A178" s="175" t="s">
        <v>1331</v>
      </c>
      <c r="B178" s="176" t="s">
        <v>1071</v>
      </c>
      <c r="C178" s="177" t="s">
        <v>1107</v>
      </c>
      <c r="D178" s="176" t="s">
        <v>1131</v>
      </c>
      <c r="E178" s="179" t="s">
        <v>1107</v>
      </c>
      <c r="F178" s="169">
        <v>4</v>
      </c>
      <c r="G178" s="169">
        <v>4</v>
      </c>
      <c r="H178" s="180">
        <f t="shared" si="13"/>
        <v>16</v>
      </c>
      <c r="I178" s="87" t="s">
        <v>1023</v>
      </c>
      <c r="J178" s="138" t="e">
        <f>VLOOKUP(#REF!,#REF!,2,FALSE)</f>
        <v>#REF!</v>
      </c>
    </row>
    <row r="179" spans="1:10" ht="25.5" x14ac:dyDescent="0.2">
      <c r="A179" s="175" t="s">
        <v>1332</v>
      </c>
      <c r="B179" s="199" t="s">
        <v>1072</v>
      </c>
      <c r="C179" s="177" t="s">
        <v>629</v>
      </c>
      <c r="D179" s="178" t="s">
        <v>1132</v>
      </c>
      <c r="E179" s="179" t="s">
        <v>630</v>
      </c>
      <c r="F179" s="169">
        <v>4</v>
      </c>
      <c r="G179" s="169">
        <v>4</v>
      </c>
      <c r="H179" s="180">
        <f t="shared" si="13"/>
        <v>16</v>
      </c>
      <c r="I179" s="87" t="s">
        <v>1023</v>
      </c>
      <c r="J179" s="138" t="e">
        <f>VLOOKUP(#REF!,#REF!,2,FALSE)</f>
        <v>#REF!</v>
      </c>
    </row>
    <row r="180" spans="1:10" x14ac:dyDescent="0.2">
      <c r="A180" s="175" t="s">
        <v>1333</v>
      </c>
      <c r="B180" s="176" t="s">
        <v>631</v>
      </c>
      <c r="C180" s="177" t="s">
        <v>632</v>
      </c>
      <c r="D180" s="178" t="s">
        <v>631</v>
      </c>
      <c r="E180" s="189" t="s">
        <v>632</v>
      </c>
      <c r="F180" s="169">
        <v>4</v>
      </c>
      <c r="G180" s="169">
        <v>4</v>
      </c>
      <c r="H180" s="180">
        <f t="shared" si="13"/>
        <v>16</v>
      </c>
      <c r="I180" s="87" t="s">
        <v>1023</v>
      </c>
      <c r="J180" s="138" t="e">
        <f>VLOOKUP(#REF!,#REF!,2,FALSE)</f>
        <v>#REF!</v>
      </c>
    </row>
    <row r="181" spans="1:10" x14ac:dyDescent="0.2">
      <c r="A181" s="175" t="s">
        <v>1335</v>
      </c>
      <c r="B181" s="176" t="s">
        <v>634</v>
      </c>
      <c r="C181" s="177" t="s">
        <v>635</v>
      </c>
      <c r="D181" s="178" t="s">
        <v>636</v>
      </c>
      <c r="E181" s="179" t="s">
        <v>637</v>
      </c>
      <c r="F181" s="169">
        <v>3</v>
      </c>
      <c r="G181" s="169">
        <v>4</v>
      </c>
      <c r="H181" s="180">
        <f t="shared" ref="H181:H187" si="14">F181*G181</f>
        <v>12</v>
      </c>
      <c r="I181" s="89" t="s">
        <v>1020</v>
      </c>
      <c r="J181" s="138" t="e">
        <f>VLOOKUP(#REF!,#REF!,2,FALSE)</f>
        <v>#REF!</v>
      </c>
    </row>
    <row r="182" spans="1:10" ht="25.5" x14ac:dyDescent="0.2">
      <c r="A182" s="175" t="s">
        <v>1336</v>
      </c>
      <c r="B182" s="176" t="s">
        <v>638</v>
      </c>
      <c r="C182" s="177" t="s">
        <v>639</v>
      </c>
      <c r="D182" s="178" t="s">
        <v>640</v>
      </c>
      <c r="E182" s="179" t="s">
        <v>641</v>
      </c>
      <c r="F182" s="169">
        <v>3</v>
      </c>
      <c r="G182" s="169">
        <v>4</v>
      </c>
      <c r="H182" s="180">
        <f t="shared" si="14"/>
        <v>12</v>
      </c>
      <c r="I182" s="89" t="s">
        <v>1020</v>
      </c>
      <c r="J182" s="138" t="e">
        <f>VLOOKUP(#REF!,#REF!,2,FALSE)</f>
        <v>#REF!</v>
      </c>
    </row>
    <row r="183" spans="1:10" x14ac:dyDescent="0.2">
      <c r="A183" s="175" t="s">
        <v>1338</v>
      </c>
      <c r="B183" s="176" t="s">
        <v>643</v>
      </c>
      <c r="C183" s="177" t="s">
        <v>644</v>
      </c>
      <c r="D183" s="178" t="s">
        <v>643</v>
      </c>
      <c r="E183" s="189" t="s">
        <v>644</v>
      </c>
      <c r="F183" s="169">
        <v>4</v>
      </c>
      <c r="G183" s="169">
        <v>4</v>
      </c>
      <c r="H183" s="180">
        <f t="shared" si="14"/>
        <v>16</v>
      </c>
      <c r="I183" s="87" t="s">
        <v>1023</v>
      </c>
      <c r="J183" s="138" t="e">
        <f>VLOOKUP(#REF!,#REF!,2,FALSE)</f>
        <v>#REF!</v>
      </c>
    </row>
    <row r="184" spans="1:10" ht="25.5" x14ac:dyDescent="0.2">
      <c r="A184" s="175" t="s">
        <v>1339</v>
      </c>
      <c r="B184" s="176" t="s">
        <v>645</v>
      </c>
      <c r="C184" s="177" t="s">
        <v>646</v>
      </c>
      <c r="D184" s="178" t="s">
        <v>647</v>
      </c>
      <c r="E184" s="179" t="s">
        <v>648</v>
      </c>
      <c r="F184" s="169">
        <v>4</v>
      </c>
      <c r="G184" s="169">
        <v>4</v>
      </c>
      <c r="H184" s="180">
        <f t="shared" si="14"/>
        <v>16</v>
      </c>
      <c r="I184" s="87" t="s">
        <v>1023</v>
      </c>
      <c r="J184" s="138" t="e">
        <f>VLOOKUP(#REF!,#REF!,2,FALSE)</f>
        <v>#REF!</v>
      </c>
    </row>
    <row r="185" spans="1:10" x14ac:dyDescent="0.2">
      <c r="A185" s="170" t="s">
        <v>1340</v>
      </c>
      <c r="B185" s="174" t="s">
        <v>649</v>
      </c>
      <c r="C185" s="171" t="s">
        <v>650</v>
      </c>
      <c r="D185" s="182" t="s">
        <v>651</v>
      </c>
      <c r="E185" s="198" t="s">
        <v>652</v>
      </c>
      <c r="F185" s="169">
        <v>4</v>
      </c>
      <c r="G185" s="169">
        <v>4</v>
      </c>
      <c r="H185" s="180">
        <f t="shared" si="14"/>
        <v>16</v>
      </c>
      <c r="I185" s="87" t="s">
        <v>1023</v>
      </c>
      <c r="J185" s="138" t="e">
        <f>VLOOKUP(#REF!,#REF!,2,FALSE)</f>
        <v>#REF!</v>
      </c>
    </row>
    <row r="186" spans="1:10" x14ac:dyDescent="0.2">
      <c r="A186" s="170" t="s">
        <v>1341</v>
      </c>
      <c r="B186" s="174" t="s">
        <v>1073</v>
      </c>
      <c r="C186" s="171" t="s">
        <v>1108</v>
      </c>
      <c r="D186" s="174" t="s">
        <v>1073</v>
      </c>
      <c r="E186" s="198" t="s">
        <v>1108</v>
      </c>
      <c r="F186" s="169">
        <v>4</v>
      </c>
      <c r="G186" s="169">
        <v>4</v>
      </c>
      <c r="H186" s="180">
        <f t="shared" si="14"/>
        <v>16</v>
      </c>
      <c r="I186" s="87" t="s">
        <v>1023</v>
      </c>
      <c r="J186" s="138" t="e">
        <f>VLOOKUP(#REF!,#REF!,2,FALSE)</f>
        <v>#REF!</v>
      </c>
    </row>
    <row r="187" spans="1:10" x14ac:dyDescent="0.2">
      <c r="A187" s="170" t="s">
        <v>1342</v>
      </c>
      <c r="B187" s="174" t="s">
        <v>653</v>
      </c>
      <c r="C187" s="171" t="s">
        <v>654</v>
      </c>
      <c r="D187" s="182" t="s">
        <v>653</v>
      </c>
      <c r="E187" s="192" t="s">
        <v>1507</v>
      </c>
      <c r="F187" s="169">
        <v>1</v>
      </c>
      <c r="G187" s="169">
        <v>1</v>
      </c>
      <c r="H187" s="180">
        <f t="shared" si="14"/>
        <v>1</v>
      </c>
      <c r="I187" s="88" t="s">
        <v>1022</v>
      </c>
      <c r="J187" s="138" t="e">
        <f>VLOOKUP(#REF!,#REF!,2,FALSE)</f>
        <v>#REF!</v>
      </c>
    </row>
    <row r="188" spans="1:10" x14ac:dyDescent="0.2">
      <c r="A188" s="175" t="s">
        <v>1344</v>
      </c>
      <c r="B188" s="176" t="s">
        <v>656</v>
      </c>
      <c r="C188" s="177" t="s">
        <v>657</v>
      </c>
      <c r="D188" s="178" t="s">
        <v>656</v>
      </c>
      <c r="E188" s="189" t="s">
        <v>658</v>
      </c>
      <c r="F188" s="169">
        <v>3</v>
      </c>
      <c r="G188" s="169">
        <v>3</v>
      </c>
      <c r="H188" s="180">
        <f t="shared" ref="H188:H207" si="15">F188*G188</f>
        <v>9</v>
      </c>
      <c r="I188" s="89" t="s">
        <v>1020</v>
      </c>
      <c r="J188" s="138" t="e">
        <f>VLOOKUP(#REF!,#REF!,2,FALSE)</f>
        <v>#REF!</v>
      </c>
    </row>
    <row r="189" spans="1:10" ht="26.25" customHeight="1" x14ac:dyDescent="0.2">
      <c r="A189" s="175" t="s">
        <v>1345</v>
      </c>
      <c r="B189" s="176" t="s">
        <v>659</v>
      </c>
      <c r="C189" s="177" t="s">
        <v>660</v>
      </c>
      <c r="D189" s="178" t="s">
        <v>659</v>
      </c>
      <c r="E189" s="189" t="s">
        <v>661</v>
      </c>
      <c r="F189" s="169">
        <v>3</v>
      </c>
      <c r="G189" s="169">
        <v>3</v>
      </c>
      <c r="H189" s="180">
        <f t="shared" si="15"/>
        <v>9</v>
      </c>
      <c r="I189" s="89" t="s">
        <v>1020</v>
      </c>
      <c r="J189" s="138" t="e">
        <f>VLOOKUP(#REF!,#REF!,2,FALSE)</f>
        <v>#REF!</v>
      </c>
    </row>
    <row r="190" spans="1:10" x14ac:dyDescent="0.2">
      <c r="A190" s="175" t="s">
        <v>1346</v>
      </c>
      <c r="B190" s="176" t="s">
        <v>662</v>
      </c>
      <c r="C190" s="177" t="s">
        <v>663</v>
      </c>
      <c r="D190" s="178" t="s">
        <v>662</v>
      </c>
      <c r="E190" s="189" t="s">
        <v>664</v>
      </c>
      <c r="F190" s="169">
        <v>3</v>
      </c>
      <c r="G190" s="169">
        <v>3</v>
      </c>
      <c r="H190" s="180">
        <f t="shared" si="15"/>
        <v>9</v>
      </c>
      <c r="I190" s="89" t="s">
        <v>1020</v>
      </c>
      <c r="J190" s="138" t="e">
        <f>VLOOKUP(#REF!,#REF!,2,FALSE)</f>
        <v>#REF!</v>
      </c>
    </row>
    <row r="191" spans="1:10" x14ac:dyDescent="0.2">
      <c r="A191" s="175" t="s">
        <v>1347</v>
      </c>
      <c r="B191" s="176" t="s">
        <v>665</v>
      </c>
      <c r="C191" s="177" t="s">
        <v>666</v>
      </c>
      <c r="D191" s="178" t="s">
        <v>665</v>
      </c>
      <c r="E191" s="189" t="s">
        <v>666</v>
      </c>
      <c r="F191" s="169">
        <v>3</v>
      </c>
      <c r="G191" s="169">
        <v>3</v>
      </c>
      <c r="H191" s="180">
        <f t="shared" si="15"/>
        <v>9</v>
      </c>
      <c r="I191" s="89" t="s">
        <v>1020</v>
      </c>
      <c r="J191" s="138" t="e">
        <f>VLOOKUP(#REF!,#REF!,2,FALSE)</f>
        <v>#REF!</v>
      </c>
    </row>
    <row r="192" spans="1:10" x14ac:dyDescent="0.2">
      <c r="A192" s="175" t="s">
        <v>1348</v>
      </c>
      <c r="B192" s="176" t="s">
        <v>667</v>
      </c>
      <c r="C192" s="177" t="s">
        <v>668</v>
      </c>
      <c r="D192" s="178" t="s">
        <v>667</v>
      </c>
      <c r="E192" s="189" t="s">
        <v>669</v>
      </c>
      <c r="F192" s="169">
        <v>3</v>
      </c>
      <c r="G192" s="169">
        <v>3</v>
      </c>
      <c r="H192" s="180">
        <f t="shared" si="15"/>
        <v>9</v>
      </c>
      <c r="I192" s="89" t="s">
        <v>1020</v>
      </c>
      <c r="J192" s="138" t="e">
        <f>VLOOKUP(#REF!,#REF!,2,FALSE)</f>
        <v>#REF!</v>
      </c>
    </row>
    <row r="193" spans="1:10" x14ac:dyDescent="0.2">
      <c r="A193" s="175" t="s">
        <v>1349</v>
      </c>
      <c r="B193" s="176" t="s">
        <v>670</v>
      </c>
      <c r="C193" s="177" t="s">
        <v>671</v>
      </c>
      <c r="D193" s="178" t="s">
        <v>670</v>
      </c>
      <c r="E193" s="189" t="s">
        <v>672</v>
      </c>
      <c r="F193" s="169">
        <v>3</v>
      </c>
      <c r="G193" s="169">
        <v>3</v>
      </c>
      <c r="H193" s="180">
        <f t="shared" si="15"/>
        <v>9</v>
      </c>
      <c r="I193" s="89" t="s">
        <v>1020</v>
      </c>
      <c r="J193" s="138" t="e">
        <f>VLOOKUP(#REF!,#REF!,2,FALSE)</f>
        <v>#REF!</v>
      </c>
    </row>
    <row r="194" spans="1:10" x14ac:dyDescent="0.2">
      <c r="A194" s="175" t="s">
        <v>1350</v>
      </c>
      <c r="B194" s="176" t="s">
        <v>673</v>
      </c>
      <c r="C194" s="177" t="s">
        <v>674</v>
      </c>
      <c r="D194" s="178" t="s">
        <v>675</v>
      </c>
      <c r="E194" s="179" t="s">
        <v>674</v>
      </c>
      <c r="F194" s="169">
        <v>3</v>
      </c>
      <c r="G194" s="169">
        <v>3</v>
      </c>
      <c r="H194" s="180">
        <f t="shared" si="15"/>
        <v>9</v>
      </c>
      <c r="I194" s="89" t="s">
        <v>1020</v>
      </c>
      <c r="J194" s="138" t="e">
        <f>VLOOKUP(#REF!,#REF!,2,FALSE)</f>
        <v>#REF!</v>
      </c>
    </row>
    <row r="195" spans="1:10" x14ac:dyDescent="0.2">
      <c r="A195" s="175" t="s">
        <v>1347</v>
      </c>
      <c r="B195" s="176" t="s">
        <v>676</v>
      </c>
      <c r="C195" s="177" t="s">
        <v>677</v>
      </c>
      <c r="D195" s="178" t="s">
        <v>665</v>
      </c>
      <c r="E195" s="189" t="s">
        <v>666</v>
      </c>
      <c r="F195" s="169">
        <v>3</v>
      </c>
      <c r="G195" s="169">
        <v>3</v>
      </c>
      <c r="H195" s="180">
        <f t="shared" si="15"/>
        <v>9</v>
      </c>
      <c r="I195" s="89" t="s">
        <v>1020</v>
      </c>
      <c r="J195" s="138" t="e">
        <f>VLOOKUP(#REF!,#REF!,2,FALSE)</f>
        <v>#REF!</v>
      </c>
    </row>
    <row r="196" spans="1:10" x14ac:dyDescent="0.2">
      <c r="A196" s="175" t="s">
        <v>1348</v>
      </c>
      <c r="B196" s="176" t="s">
        <v>678</v>
      </c>
      <c r="C196" s="177" t="s">
        <v>679</v>
      </c>
      <c r="D196" s="178" t="s">
        <v>667</v>
      </c>
      <c r="E196" s="189" t="s">
        <v>669</v>
      </c>
      <c r="F196" s="169">
        <v>3</v>
      </c>
      <c r="G196" s="169">
        <v>3</v>
      </c>
      <c r="H196" s="180">
        <f t="shared" si="15"/>
        <v>9</v>
      </c>
      <c r="I196" s="89" t="s">
        <v>1020</v>
      </c>
      <c r="J196" s="138" t="e">
        <f>VLOOKUP(#REF!,#REF!,2,FALSE)</f>
        <v>#REF!</v>
      </c>
    </row>
    <row r="197" spans="1:10" x14ac:dyDescent="0.2">
      <c r="A197" s="170" t="s">
        <v>1351</v>
      </c>
      <c r="B197" s="174" t="s">
        <v>680</v>
      </c>
      <c r="C197" s="171" t="s">
        <v>681</v>
      </c>
      <c r="D197" s="182" t="s">
        <v>680</v>
      </c>
      <c r="E197" s="192" t="s">
        <v>1508</v>
      </c>
      <c r="F197" s="169">
        <v>1</v>
      </c>
      <c r="G197" s="169">
        <v>1</v>
      </c>
      <c r="H197" s="180">
        <f t="shared" si="15"/>
        <v>1</v>
      </c>
      <c r="I197" s="88" t="s">
        <v>1022</v>
      </c>
      <c r="J197" s="138" t="e">
        <f>VLOOKUP(#REF!,#REF!,2,FALSE)</f>
        <v>#REF!</v>
      </c>
    </row>
    <row r="198" spans="1:10" x14ac:dyDescent="0.2">
      <c r="A198" s="170" t="s">
        <v>1352</v>
      </c>
      <c r="B198" s="174" t="s">
        <v>682</v>
      </c>
      <c r="C198" s="171" t="s">
        <v>683</v>
      </c>
      <c r="D198" s="182" t="s">
        <v>682</v>
      </c>
      <c r="E198" s="192" t="s">
        <v>1509</v>
      </c>
      <c r="F198" s="169">
        <v>3</v>
      </c>
      <c r="G198" s="169">
        <v>3</v>
      </c>
      <c r="H198" s="180">
        <f t="shared" si="15"/>
        <v>9</v>
      </c>
      <c r="I198" s="89" t="s">
        <v>1020</v>
      </c>
      <c r="J198" s="138" t="e">
        <f>VLOOKUP(#REF!,#REF!,2,FALSE)</f>
        <v>#REF!</v>
      </c>
    </row>
    <row r="199" spans="1:10" x14ac:dyDescent="0.2">
      <c r="A199" s="170" t="s">
        <v>1353</v>
      </c>
      <c r="B199" s="174" t="s">
        <v>684</v>
      </c>
      <c r="C199" s="171" t="s">
        <v>685</v>
      </c>
      <c r="D199" s="182" t="s">
        <v>684</v>
      </c>
      <c r="E199" s="192" t="s">
        <v>1510</v>
      </c>
      <c r="F199" s="169">
        <v>3</v>
      </c>
      <c r="G199" s="169">
        <v>2</v>
      </c>
      <c r="H199" s="180">
        <f t="shared" si="15"/>
        <v>6</v>
      </c>
      <c r="I199" s="89" t="s">
        <v>1020</v>
      </c>
      <c r="J199" s="138" t="e">
        <f>VLOOKUP(#REF!,#REF!,2,FALSE)</f>
        <v>#REF!</v>
      </c>
    </row>
    <row r="200" spans="1:10" ht="25.5" x14ac:dyDescent="0.2">
      <c r="A200" s="170" t="s">
        <v>1354</v>
      </c>
      <c r="B200" s="174" t="s">
        <v>686</v>
      </c>
      <c r="C200" s="184" t="s">
        <v>1511</v>
      </c>
      <c r="D200" s="182" t="s">
        <v>687</v>
      </c>
      <c r="E200" s="192" t="s">
        <v>1512</v>
      </c>
      <c r="F200" s="169">
        <v>1</v>
      </c>
      <c r="G200" s="169">
        <v>1</v>
      </c>
      <c r="H200" s="180">
        <f t="shared" si="15"/>
        <v>1</v>
      </c>
      <c r="I200" s="88" t="s">
        <v>1022</v>
      </c>
      <c r="J200" s="138" t="e">
        <f>VLOOKUP(#REF!,#REF!,2,FALSE)</f>
        <v>#REF!</v>
      </c>
    </row>
    <row r="201" spans="1:10" x14ac:dyDescent="0.2">
      <c r="A201" s="170" t="s">
        <v>1355</v>
      </c>
      <c r="B201" s="174" t="s">
        <v>688</v>
      </c>
      <c r="C201" s="171" t="s">
        <v>689</v>
      </c>
      <c r="D201" s="182" t="s">
        <v>690</v>
      </c>
      <c r="E201" s="192" t="s">
        <v>1513</v>
      </c>
      <c r="F201" s="169">
        <v>1</v>
      </c>
      <c r="G201" s="169">
        <v>1</v>
      </c>
      <c r="H201" s="180">
        <f t="shared" si="15"/>
        <v>1</v>
      </c>
      <c r="I201" s="88" t="s">
        <v>1022</v>
      </c>
      <c r="J201" s="138" t="e">
        <f>VLOOKUP(#REF!,#REF!,2,FALSE)</f>
        <v>#REF!</v>
      </c>
    </row>
    <row r="202" spans="1:10" x14ac:dyDescent="0.2">
      <c r="A202" s="170" t="s">
        <v>1352</v>
      </c>
      <c r="B202" s="174" t="s">
        <v>691</v>
      </c>
      <c r="C202" s="171" t="s">
        <v>692</v>
      </c>
      <c r="D202" s="182" t="s">
        <v>682</v>
      </c>
      <c r="E202" s="192" t="s">
        <v>1509</v>
      </c>
      <c r="F202" s="169">
        <v>2</v>
      </c>
      <c r="G202" s="169">
        <v>2</v>
      </c>
      <c r="H202" s="180">
        <f t="shared" si="15"/>
        <v>4</v>
      </c>
      <c r="I202" s="88" t="s">
        <v>1022</v>
      </c>
      <c r="J202" s="138" t="e">
        <f>VLOOKUP(#REF!,#REF!,2,FALSE)</f>
        <v>#REF!</v>
      </c>
    </row>
    <row r="203" spans="1:10" ht="25.5" x14ac:dyDescent="0.2">
      <c r="A203" s="170" t="s">
        <v>1353</v>
      </c>
      <c r="B203" s="174" t="s">
        <v>693</v>
      </c>
      <c r="C203" s="184" t="s">
        <v>1514</v>
      </c>
      <c r="D203" s="182" t="s">
        <v>684</v>
      </c>
      <c r="E203" s="192" t="s">
        <v>1510</v>
      </c>
      <c r="F203" s="169">
        <v>3</v>
      </c>
      <c r="G203" s="169">
        <v>2</v>
      </c>
      <c r="H203" s="180">
        <f t="shared" si="15"/>
        <v>6</v>
      </c>
      <c r="I203" s="89" t="s">
        <v>1020</v>
      </c>
      <c r="J203" s="138" t="e">
        <f>VLOOKUP(#REF!,#REF!,2,FALSE)</f>
        <v>#REF!</v>
      </c>
    </row>
    <row r="204" spans="1:10" ht="25.5" x14ac:dyDescent="0.2">
      <c r="A204" s="170" t="s">
        <v>1354</v>
      </c>
      <c r="B204" s="174" t="s">
        <v>694</v>
      </c>
      <c r="C204" s="184" t="s">
        <v>1515</v>
      </c>
      <c r="D204" s="182" t="s">
        <v>687</v>
      </c>
      <c r="E204" s="192" t="s">
        <v>1516</v>
      </c>
      <c r="F204" s="169">
        <v>1</v>
      </c>
      <c r="G204" s="169">
        <v>1</v>
      </c>
      <c r="H204" s="180">
        <f t="shared" si="15"/>
        <v>1</v>
      </c>
      <c r="I204" s="88" t="s">
        <v>1022</v>
      </c>
      <c r="J204" s="138" t="e">
        <f>VLOOKUP(#REF!,#REF!,2,FALSE)</f>
        <v>#REF!</v>
      </c>
    </row>
    <row r="205" spans="1:10" x14ac:dyDescent="0.2">
      <c r="A205" s="170" t="s">
        <v>1355</v>
      </c>
      <c r="B205" s="174" t="s">
        <v>695</v>
      </c>
      <c r="C205" s="184" t="s">
        <v>1517</v>
      </c>
      <c r="D205" s="182" t="s">
        <v>690</v>
      </c>
      <c r="E205" s="192" t="s">
        <v>1518</v>
      </c>
      <c r="F205" s="169">
        <v>1</v>
      </c>
      <c r="G205" s="169">
        <v>1</v>
      </c>
      <c r="H205" s="180">
        <f t="shared" si="15"/>
        <v>1</v>
      </c>
      <c r="I205" s="88" t="s">
        <v>1022</v>
      </c>
      <c r="J205" s="138" t="e">
        <f>VLOOKUP(#REF!,#REF!,2,FALSE)</f>
        <v>#REF!</v>
      </c>
    </row>
    <row r="206" spans="1:10" x14ac:dyDescent="0.2">
      <c r="A206" s="170" t="s">
        <v>1356</v>
      </c>
      <c r="B206" s="174" t="s">
        <v>696</v>
      </c>
      <c r="C206" s="171" t="s">
        <v>697</v>
      </c>
      <c r="D206" s="182" t="s">
        <v>698</v>
      </c>
      <c r="E206" s="192" t="s">
        <v>699</v>
      </c>
      <c r="F206" s="169">
        <v>4</v>
      </c>
      <c r="G206" s="169">
        <v>4</v>
      </c>
      <c r="H206" s="180">
        <f t="shared" si="15"/>
        <v>16</v>
      </c>
      <c r="I206" s="87" t="s">
        <v>1023</v>
      </c>
      <c r="J206" s="138" t="e">
        <f>VLOOKUP(#REF!,#REF!,2,FALSE)</f>
        <v>#REF!</v>
      </c>
    </row>
    <row r="207" spans="1:10" x14ac:dyDescent="0.2">
      <c r="A207" s="170" t="s">
        <v>1356</v>
      </c>
      <c r="B207" s="174" t="s">
        <v>698</v>
      </c>
      <c r="C207" s="184" t="s">
        <v>699</v>
      </c>
      <c r="D207" s="182" t="s">
        <v>700</v>
      </c>
      <c r="E207" s="200" t="s">
        <v>699</v>
      </c>
      <c r="F207" s="169">
        <v>4</v>
      </c>
      <c r="G207" s="169">
        <v>4</v>
      </c>
      <c r="H207" s="180">
        <f t="shared" si="15"/>
        <v>16</v>
      </c>
      <c r="I207" s="87" t="s">
        <v>1023</v>
      </c>
      <c r="J207" s="138" t="e">
        <f>VLOOKUP(#REF!,#REF!,2,FALSE)</f>
        <v>#REF!</v>
      </c>
    </row>
    <row r="208" spans="1:10" ht="24" customHeight="1" x14ac:dyDescent="0.2">
      <c r="A208" s="175" t="s">
        <v>1359</v>
      </c>
      <c r="B208" s="201" t="s">
        <v>703</v>
      </c>
      <c r="C208" s="202" t="s">
        <v>704</v>
      </c>
      <c r="D208" s="178" t="s">
        <v>705</v>
      </c>
      <c r="E208" s="203" t="s">
        <v>704</v>
      </c>
      <c r="F208" s="169">
        <v>2</v>
      </c>
      <c r="G208" s="169">
        <v>2</v>
      </c>
      <c r="H208" s="180">
        <f t="shared" ref="H208:H215" si="16">F208*G208</f>
        <v>4</v>
      </c>
      <c r="I208" s="88" t="s">
        <v>1022</v>
      </c>
      <c r="J208" s="138" t="e">
        <f>VLOOKUP(#REF!,#REF!,2,FALSE)</f>
        <v>#REF!</v>
      </c>
    </row>
    <row r="209" spans="1:10" x14ac:dyDescent="0.2">
      <c r="A209" s="175" t="s">
        <v>1360</v>
      </c>
      <c r="B209" s="201" t="s">
        <v>706</v>
      </c>
      <c r="C209" s="202" t="s">
        <v>1109</v>
      </c>
      <c r="D209" s="178" t="s">
        <v>707</v>
      </c>
      <c r="E209" s="203" t="s">
        <v>1109</v>
      </c>
      <c r="F209" s="169">
        <v>2</v>
      </c>
      <c r="G209" s="169">
        <v>2</v>
      </c>
      <c r="H209" s="180">
        <f t="shared" si="16"/>
        <v>4</v>
      </c>
      <c r="I209" s="88" t="s">
        <v>1022</v>
      </c>
      <c r="J209" s="138" t="e">
        <f>VLOOKUP(#REF!,#REF!,2,FALSE)</f>
        <v>#REF!</v>
      </c>
    </row>
    <row r="210" spans="1:10" ht="25.5" x14ac:dyDescent="0.2">
      <c r="A210" s="175" t="s">
        <v>1361</v>
      </c>
      <c r="B210" s="201" t="s">
        <v>708</v>
      </c>
      <c r="C210" s="202" t="s">
        <v>709</v>
      </c>
      <c r="D210" s="178" t="s">
        <v>710</v>
      </c>
      <c r="E210" s="203" t="s">
        <v>711</v>
      </c>
      <c r="F210" s="169">
        <v>2</v>
      </c>
      <c r="G210" s="169">
        <v>2</v>
      </c>
      <c r="H210" s="180">
        <f t="shared" si="16"/>
        <v>4</v>
      </c>
      <c r="I210" s="88" t="s">
        <v>1022</v>
      </c>
      <c r="J210" s="138" t="e">
        <f>VLOOKUP(#REF!,#REF!,2,FALSE)</f>
        <v>#REF!</v>
      </c>
    </row>
    <row r="211" spans="1:10" x14ac:dyDescent="0.2">
      <c r="A211" s="170" t="s">
        <v>1362</v>
      </c>
      <c r="B211" s="174" t="s">
        <v>712</v>
      </c>
      <c r="C211" s="171" t="s">
        <v>713</v>
      </c>
      <c r="D211" s="182" t="s">
        <v>712</v>
      </c>
      <c r="E211" s="192" t="s">
        <v>714</v>
      </c>
      <c r="F211" s="169">
        <v>1</v>
      </c>
      <c r="G211" s="169">
        <v>1</v>
      </c>
      <c r="H211" s="180">
        <f t="shared" si="16"/>
        <v>1</v>
      </c>
      <c r="I211" s="88" t="s">
        <v>1022</v>
      </c>
      <c r="J211" s="138" t="e">
        <f>VLOOKUP(#REF!,#REF!,2,FALSE)</f>
        <v>#REF!</v>
      </c>
    </row>
    <row r="212" spans="1:10" ht="25.5" x14ac:dyDescent="0.2">
      <c r="A212" s="170" t="s">
        <v>1363</v>
      </c>
      <c r="B212" s="174" t="s">
        <v>715</v>
      </c>
      <c r="C212" s="184" t="s">
        <v>1519</v>
      </c>
      <c r="D212" s="182" t="s">
        <v>716</v>
      </c>
      <c r="E212" s="192" t="s">
        <v>717</v>
      </c>
      <c r="F212" s="169">
        <v>1</v>
      </c>
      <c r="G212" s="169">
        <v>1</v>
      </c>
      <c r="H212" s="180">
        <f t="shared" si="16"/>
        <v>1</v>
      </c>
      <c r="I212" s="88" t="s">
        <v>1022</v>
      </c>
      <c r="J212" s="138" t="e">
        <f>VLOOKUP(#REF!,#REF!,2,FALSE)</f>
        <v>#REF!</v>
      </c>
    </row>
    <row r="213" spans="1:10" x14ac:dyDescent="0.2">
      <c r="A213" s="170" t="s">
        <v>1364</v>
      </c>
      <c r="B213" s="174" t="s">
        <v>718</v>
      </c>
      <c r="C213" s="171" t="s">
        <v>719</v>
      </c>
      <c r="D213" s="182" t="s">
        <v>718</v>
      </c>
      <c r="E213" s="192" t="s">
        <v>720</v>
      </c>
      <c r="F213" s="169">
        <v>4</v>
      </c>
      <c r="G213" s="169">
        <v>3</v>
      </c>
      <c r="H213" s="180">
        <f t="shared" si="16"/>
        <v>12</v>
      </c>
      <c r="I213" s="89" t="s">
        <v>1020</v>
      </c>
      <c r="J213" s="138" t="e">
        <f>VLOOKUP(#REF!,#REF!,2,FALSE)</f>
        <v>#REF!</v>
      </c>
    </row>
    <row r="214" spans="1:10" x14ac:dyDescent="0.2">
      <c r="A214" s="170" t="s">
        <v>1365</v>
      </c>
      <c r="B214" s="174" t="s">
        <v>721</v>
      </c>
      <c r="C214" s="171" t="s">
        <v>722</v>
      </c>
      <c r="D214" s="182" t="s">
        <v>721</v>
      </c>
      <c r="E214" s="192" t="s">
        <v>1520</v>
      </c>
      <c r="F214" s="169">
        <v>4</v>
      </c>
      <c r="G214" s="169">
        <v>4</v>
      </c>
      <c r="H214" s="180">
        <f t="shared" si="16"/>
        <v>16</v>
      </c>
      <c r="I214" s="87" t="s">
        <v>1023</v>
      </c>
      <c r="J214" s="138" t="e">
        <f>VLOOKUP(#REF!,#REF!,2,FALSE)</f>
        <v>#REF!</v>
      </c>
    </row>
    <row r="215" spans="1:10" ht="25.5" x14ac:dyDescent="0.2">
      <c r="A215" s="170" t="s">
        <v>1366</v>
      </c>
      <c r="B215" s="174" t="s">
        <v>723</v>
      </c>
      <c r="C215" s="171" t="s">
        <v>724</v>
      </c>
      <c r="D215" s="182" t="s">
        <v>723</v>
      </c>
      <c r="E215" s="192" t="s">
        <v>1521</v>
      </c>
      <c r="F215" s="169">
        <v>5</v>
      </c>
      <c r="G215" s="169">
        <v>2</v>
      </c>
      <c r="H215" s="180">
        <f t="shared" si="16"/>
        <v>10</v>
      </c>
      <c r="I215" s="89" t="s">
        <v>1020</v>
      </c>
      <c r="J215" s="138" t="e">
        <f>VLOOKUP(#REF!,#REF!,2,FALSE)</f>
        <v>#REF!</v>
      </c>
    </row>
    <row r="216" spans="1:10" x14ac:dyDescent="0.2">
      <c r="A216" s="175" t="s">
        <v>1369</v>
      </c>
      <c r="B216" s="201" t="s">
        <v>727</v>
      </c>
      <c r="C216" s="202" t="s">
        <v>728</v>
      </c>
      <c r="D216" s="178" t="s">
        <v>729</v>
      </c>
      <c r="E216" s="203" t="s">
        <v>730</v>
      </c>
      <c r="F216" s="169">
        <v>1</v>
      </c>
      <c r="G216" s="169">
        <v>1</v>
      </c>
      <c r="H216" s="180">
        <f t="shared" ref="H216:H224" si="17">F216*G216</f>
        <v>1</v>
      </c>
      <c r="I216" s="88" t="s">
        <v>1022</v>
      </c>
    </row>
    <row r="217" spans="1:10" x14ac:dyDescent="0.2">
      <c r="A217" s="175" t="s">
        <v>1370</v>
      </c>
      <c r="B217" s="201" t="s">
        <v>731</v>
      </c>
      <c r="C217" s="202" t="s">
        <v>732</v>
      </c>
      <c r="D217" s="178" t="s">
        <v>733</v>
      </c>
      <c r="E217" s="203" t="s">
        <v>734</v>
      </c>
      <c r="F217" s="169">
        <v>4</v>
      </c>
      <c r="G217" s="169">
        <v>2</v>
      </c>
      <c r="H217" s="180">
        <f t="shared" si="17"/>
        <v>8</v>
      </c>
      <c r="I217" s="89" t="s">
        <v>1020</v>
      </c>
      <c r="J217" s="138" t="e">
        <f>VLOOKUP(#REF!,#REF!,2,FALSE)</f>
        <v>#REF!</v>
      </c>
    </row>
    <row r="218" spans="1:10" x14ac:dyDescent="0.2">
      <c r="A218" s="175" t="s">
        <v>1371</v>
      </c>
      <c r="B218" s="176" t="s">
        <v>735</v>
      </c>
      <c r="C218" s="177" t="s">
        <v>736</v>
      </c>
      <c r="D218" s="178" t="s">
        <v>735</v>
      </c>
      <c r="E218" s="203" t="s">
        <v>736</v>
      </c>
      <c r="F218" s="169">
        <v>1</v>
      </c>
      <c r="G218" s="169">
        <v>1</v>
      </c>
      <c r="H218" s="180">
        <f t="shared" si="17"/>
        <v>1</v>
      </c>
      <c r="I218" s="88" t="s">
        <v>1022</v>
      </c>
      <c r="J218" s="138" t="e">
        <f>VLOOKUP(#REF!,#REF!,2,FALSE)</f>
        <v>#REF!</v>
      </c>
    </row>
    <row r="219" spans="1:10" x14ac:dyDescent="0.2">
      <c r="A219" s="175" t="s">
        <v>1372</v>
      </c>
      <c r="B219" s="201" t="s">
        <v>737</v>
      </c>
      <c r="C219" s="202" t="s">
        <v>738</v>
      </c>
      <c r="D219" s="178" t="s">
        <v>739</v>
      </c>
      <c r="E219" s="203" t="s">
        <v>740</v>
      </c>
      <c r="F219" s="169">
        <v>2</v>
      </c>
      <c r="G219" s="169">
        <v>2</v>
      </c>
      <c r="H219" s="180">
        <f t="shared" si="17"/>
        <v>4</v>
      </c>
      <c r="I219" s="88" t="s">
        <v>1022</v>
      </c>
      <c r="J219" s="138" t="e">
        <f>VLOOKUP(#REF!,#REF!,2,FALSE)</f>
        <v>#REF!</v>
      </c>
    </row>
    <row r="220" spans="1:10" x14ac:dyDescent="0.2">
      <c r="A220" s="175" t="s">
        <v>1373</v>
      </c>
      <c r="B220" s="201" t="s">
        <v>741</v>
      </c>
      <c r="C220" s="202" t="s">
        <v>742</v>
      </c>
      <c r="D220" s="178" t="s">
        <v>741</v>
      </c>
      <c r="E220" s="203" t="s">
        <v>743</v>
      </c>
      <c r="F220" s="169">
        <v>2</v>
      </c>
      <c r="G220" s="169">
        <v>2</v>
      </c>
      <c r="H220" s="180">
        <f t="shared" si="17"/>
        <v>4</v>
      </c>
      <c r="I220" s="88" t="s">
        <v>1022</v>
      </c>
      <c r="J220" s="138" t="e">
        <f>VLOOKUP(#REF!,#REF!,2,FALSE)</f>
        <v>#REF!</v>
      </c>
    </row>
    <row r="221" spans="1:10" x14ac:dyDescent="0.2">
      <c r="A221" s="175" t="s">
        <v>1374</v>
      </c>
      <c r="B221" s="201" t="s">
        <v>744</v>
      </c>
      <c r="C221" s="202" t="s">
        <v>1110</v>
      </c>
      <c r="D221" s="178" t="s">
        <v>744</v>
      </c>
      <c r="E221" s="203" t="s">
        <v>1110</v>
      </c>
      <c r="F221" s="169">
        <v>2</v>
      </c>
      <c r="G221" s="169">
        <v>2</v>
      </c>
      <c r="H221" s="180">
        <f t="shared" si="17"/>
        <v>4</v>
      </c>
      <c r="I221" s="88" t="s">
        <v>1022</v>
      </c>
      <c r="J221" s="138" t="e">
        <f>VLOOKUP(#REF!,#REF!,2,FALSE)</f>
        <v>#REF!</v>
      </c>
    </row>
    <row r="222" spans="1:10" x14ac:dyDescent="0.2">
      <c r="A222" s="175" t="s">
        <v>1375</v>
      </c>
      <c r="B222" s="201" t="s">
        <v>745</v>
      </c>
      <c r="C222" s="202" t="s">
        <v>746</v>
      </c>
      <c r="D222" s="178" t="s">
        <v>745</v>
      </c>
      <c r="E222" s="203" t="s">
        <v>746</v>
      </c>
      <c r="F222" s="169">
        <v>4</v>
      </c>
      <c r="G222" s="169">
        <v>4</v>
      </c>
      <c r="H222" s="180">
        <f t="shared" si="17"/>
        <v>16</v>
      </c>
      <c r="I222" s="87" t="s">
        <v>1023</v>
      </c>
      <c r="J222" s="138" t="e">
        <f>VLOOKUP(#REF!,#REF!,2,FALSE)</f>
        <v>#REF!</v>
      </c>
    </row>
    <row r="223" spans="1:10" ht="63.75" x14ac:dyDescent="0.2">
      <c r="A223" s="175" t="s">
        <v>1376</v>
      </c>
      <c r="B223" s="201" t="s">
        <v>1074</v>
      </c>
      <c r="C223" s="202" t="s">
        <v>1111</v>
      </c>
      <c r="D223" s="201" t="s">
        <v>1133</v>
      </c>
      <c r="E223" s="203" t="s">
        <v>1137</v>
      </c>
      <c r="F223" s="169">
        <v>4</v>
      </c>
      <c r="G223" s="169">
        <v>4</v>
      </c>
      <c r="H223" s="180">
        <f t="shared" si="17"/>
        <v>16</v>
      </c>
      <c r="I223" s="87" t="s">
        <v>1023</v>
      </c>
      <c r="J223" s="138" t="e">
        <f>VLOOKUP(#REF!,#REF!,2,FALSE)</f>
        <v>#REF!</v>
      </c>
    </row>
    <row r="224" spans="1:10" x14ac:dyDescent="0.2">
      <c r="A224" s="175" t="s">
        <v>1377</v>
      </c>
      <c r="B224" s="201" t="s">
        <v>1075</v>
      </c>
      <c r="C224" s="202" t="s">
        <v>1112</v>
      </c>
      <c r="D224" s="201" t="s">
        <v>1075</v>
      </c>
      <c r="E224" s="203" t="s">
        <v>1112</v>
      </c>
      <c r="F224" s="169">
        <v>3</v>
      </c>
      <c r="G224" s="169">
        <v>2</v>
      </c>
      <c r="H224" s="180">
        <f t="shared" si="17"/>
        <v>6</v>
      </c>
      <c r="I224" s="89" t="s">
        <v>1020</v>
      </c>
      <c r="J224" s="138" t="e">
        <f>VLOOKUP(#REF!,#REF!,2,FALSE)</f>
        <v>#REF!</v>
      </c>
    </row>
    <row r="225" spans="1:10" x14ac:dyDescent="0.2">
      <c r="A225" s="175" t="s">
        <v>1379</v>
      </c>
      <c r="B225" s="201" t="s">
        <v>748</v>
      </c>
      <c r="C225" s="202" t="s">
        <v>749</v>
      </c>
      <c r="D225" s="178" t="s">
        <v>750</v>
      </c>
      <c r="E225" s="203" t="s">
        <v>751</v>
      </c>
      <c r="F225" s="169">
        <v>3</v>
      </c>
      <c r="G225" s="169">
        <v>4</v>
      </c>
      <c r="H225" s="180">
        <f t="shared" ref="H225:H230" si="18">F225*G225</f>
        <v>12</v>
      </c>
      <c r="I225" s="89" t="s">
        <v>1020</v>
      </c>
      <c r="J225" s="138" t="e">
        <f>VLOOKUP(#REF!,#REF!,2,FALSE)</f>
        <v>#REF!</v>
      </c>
    </row>
    <row r="226" spans="1:10" x14ac:dyDescent="0.2">
      <c r="A226" s="175" t="s">
        <v>1380</v>
      </c>
      <c r="B226" s="201" t="s">
        <v>752</v>
      </c>
      <c r="C226" s="202" t="s">
        <v>753</v>
      </c>
      <c r="D226" s="178" t="s">
        <v>754</v>
      </c>
      <c r="E226" s="203" t="s">
        <v>755</v>
      </c>
      <c r="F226" s="169">
        <v>3</v>
      </c>
      <c r="G226" s="169">
        <v>4</v>
      </c>
      <c r="H226" s="180">
        <f t="shared" si="18"/>
        <v>12</v>
      </c>
      <c r="I226" s="89" t="s">
        <v>1020</v>
      </c>
    </row>
    <row r="227" spans="1:10" ht="25.5" x14ac:dyDescent="0.2">
      <c r="A227" s="175" t="s">
        <v>1381</v>
      </c>
      <c r="B227" s="201" t="s">
        <v>756</v>
      </c>
      <c r="C227" s="202" t="s">
        <v>757</v>
      </c>
      <c r="D227" s="178" t="s">
        <v>758</v>
      </c>
      <c r="E227" s="203" t="s">
        <v>757</v>
      </c>
      <c r="F227" s="169">
        <v>3</v>
      </c>
      <c r="G227" s="169">
        <v>4</v>
      </c>
      <c r="H227" s="180">
        <f t="shared" si="18"/>
        <v>12</v>
      </c>
      <c r="I227" s="89" t="s">
        <v>1020</v>
      </c>
      <c r="J227" s="138" t="e">
        <f>VLOOKUP(#REF!,#REF!,2,FALSE)</f>
        <v>#REF!</v>
      </c>
    </row>
    <row r="228" spans="1:10" x14ac:dyDescent="0.2">
      <c r="A228" s="175" t="s">
        <v>1382</v>
      </c>
      <c r="B228" s="201" t="s">
        <v>759</v>
      </c>
      <c r="C228" s="202" t="s">
        <v>760</v>
      </c>
      <c r="D228" s="178" t="s">
        <v>761</v>
      </c>
      <c r="E228" s="203" t="s">
        <v>762</v>
      </c>
      <c r="F228" s="169">
        <v>3</v>
      </c>
      <c r="G228" s="169">
        <v>4</v>
      </c>
      <c r="H228" s="180">
        <f t="shared" si="18"/>
        <v>12</v>
      </c>
      <c r="I228" s="89" t="s">
        <v>1020</v>
      </c>
      <c r="J228" s="138" t="e">
        <f>VLOOKUP(#REF!,#REF!,2,FALSE)</f>
        <v>#REF!</v>
      </c>
    </row>
    <row r="229" spans="1:10" x14ac:dyDescent="0.2">
      <c r="A229" s="175" t="s">
        <v>1383</v>
      </c>
      <c r="B229" s="201" t="s">
        <v>763</v>
      </c>
      <c r="C229" s="202" t="s">
        <v>764</v>
      </c>
      <c r="D229" s="178" t="s">
        <v>765</v>
      </c>
      <c r="E229" s="203" t="s">
        <v>764</v>
      </c>
      <c r="F229" s="169">
        <v>3</v>
      </c>
      <c r="G229" s="169">
        <v>4</v>
      </c>
      <c r="H229" s="180">
        <f t="shared" si="18"/>
        <v>12</v>
      </c>
      <c r="I229" s="89" t="s">
        <v>1020</v>
      </c>
      <c r="J229" s="138" t="e">
        <f>VLOOKUP(#REF!,#REF!,2,FALSE)</f>
        <v>#REF!</v>
      </c>
    </row>
    <row r="230" spans="1:10" x14ac:dyDescent="0.2">
      <c r="A230" s="175" t="s">
        <v>1384</v>
      </c>
      <c r="B230" s="201" t="s">
        <v>766</v>
      </c>
      <c r="C230" s="202" t="s">
        <v>767</v>
      </c>
      <c r="D230" s="178" t="s">
        <v>768</v>
      </c>
      <c r="E230" s="203" t="s">
        <v>769</v>
      </c>
      <c r="F230" s="169">
        <v>3</v>
      </c>
      <c r="G230" s="169">
        <v>4</v>
      </c>
      <c r="H230" s="180">
        <f t="shared" si="18"/>
        <v>12</v>
      </c>
      <c r="I230" s="89" t="s">
        <v>1020</v>
      </c>
      <c r="J230" s="138" t="e">
        <f>VLOOKUP(#REF!,#REF!,2,FALSE)</f>
        <v>#REF!</v>
      </c>
    </row>
    <row r="231" spans="1:10" x14ac:dyDescent="0.2">
      <c r="A231" s="175" t="s">
        <v>1386</v>
      </c>
      <c r="B231" s="201" t="s">
        <v>771</v>
      </c>
      <c r="C231" s="202" t="s">
        <v>772</v>
      </c>
      <c r="D231" s="178" t="s">
        <v>773</v>
      </c>
      <c r="E231" s="203" t="s">
        <v>774</v>
      </c>
      <c r="F231" s="169">
        <v>1</v>
      </c>
      <c r="G231" s="169">
        <v>1</v>
      </c>
      <c r="H231" s="180">
        <f t="shared" ref="H231:H238" si="19">F231*G231</f>
        <v>1</v>
      </c>
      <c r="I231" s="88" t="s">
        <v>1022</v>
      </c>
      <c r="J231" s="138" t="e">
        <f>VLOOKUP(#REF!,#REF!,2,FALSE)</f>
        <v>#REF!</v>
      </c>
    </row>
    <row r="232" spans="1:10" x14ac:dyDescent="0.2">
      <c r="A232" s="175" t="s">
        <v>1387</v>
      </c>
      <c r="B232" s="201" t="s">
        <v>775</v>
      </c>
      <c r="C232" s="202" t="s">
        <v>776</v>
      </c>
      <c r="D232" s="204" t="s">
        <v>777</v>
      </c>
      <c r="E232" s="203" t="s">
        <v>778</v>
      </c>
      <c r="F232" s="169">
        <v>1</v>
      </c>
      <c r="G232" s="169">
        <v>1</v>
      </c>
      <c r="H232" s="180">
        <f t="shared" si="19"/>
        <v>1</v>
      </c>
      <c r="I232" s="88" t="s">
        <v>1022</v>
      </c>
      <c r="J232" s="138" t="e">
        <f>VLOOKUP(#REF!,#REF!,2,FALSE)</f>
        <v>#REF!</v>
      </c>
    </row>
    <row r="233" spans="1:10" ht="25.5" x14ac:dyDescent="0.2">
      <c r="A233" s="175" t="s">
        <v>1389</v>
      </c>
      <c r="B233" s="201" t="s">
        <v>780</v>
      </c>
      <c r="C233" s="202" t="s">
        <v>781</v>
      </c>
      <c r="D233" s="178" t="s">
        <v>782</v>
      </c>
      <c r="E233" s="203" t="s">
        <v>783</v>
      </c>
      <c r="F233" s="169">
        <v>1</v>
      </c>
      <c r="G233" s="169">
        <v>1</v>
      </c>
      <c r="H233" s="180">
        <f t="shared" si="19"/>
        <v>1</v>
      </c>
      <c r="I233" s="88" t="s">
        <v>1022</v>
      </c>
      <c r="J233" s="138" t="e">
        <f>VLOOKUP(#REF!,#REF!,2,FALSE)</f>
        <v>#REF!</v>
      </c>
    </row>
    <row r="234" spans="1:10" ht="25.5" x14ac:dyDescent="0.2">
      <c r="A234" s="175" t="s">
        <v>1390</v>
      </c>
      <c r="B234" s="201" t="s">
        <v>784</v>
      </c>
      <c r="C234" s="202" t="s">
        <v>785</v>
      </c>
      <c r="D234" s="178" t="s">
        <v>786</v>
      </c>
      <c r="E234" s="203" t="s">
        <v>787</v>
      </c>
      <c r="F234" s="169">
        <v>1</v>
      </c>
      <c r="G234" s="169">
        <v>1</v>
      </c>
      <c r="H234" s="180">
        <f t="shared" si="19"/>
        <v>1</v>
      </c>
      <c r="I234" s="88" t="s">
        <v>1022</v>
      </c>
      <c r="J234" s="138" t="e">
        <f>VLOOKUP(#REF!,#REF!,2,FALSE)</f>
        <v>#REF!</v>
      </c>
    </row>
    <row r="235" spans="1:10" x14ac:dyDescent="0.2">
      <c r="A235" s="170" t="s">
        <v>1391</v>
      </c>
      <c r="B235" s="174" t="s">
        <v>788</v>
      </c>
      <c r="C235" s="171" t="s">
        <v>789</v>
      </c>
      <c r="D235" s="182" t="s">
        <v>788</v>
      </c>
      <c r="E235" s="192" t="s">
        <v>1522</v>
      </c>
      <c r="F235" s="169">
        <v>2</v>
      </c>
      <c r="G235" s="169">
        <v>2</v>
      </c>
      <c r="H235" s="180">
        <f t="shared" si="19"/>
        <v>4</v>
      </c>
      <c r="I235" s="88" t="s">
        <v>1022</v>
      </c>
      <c r="J235" s="138" t="e">
        <f>VLOOKUP(#REF!,#REF!,2,FALSE)</f>
        <v>#REF!</v>
      </c>
    </row>
    <row r="236" spans="1:10" x14ac:dyDescent="0.2">
      <c r="A236" s="175" t="s">
        <v>1394</v>
      </c>
      <c r="B236" s="201" t="s">
        <v>792</v>
      </c>
      <c r="C236" s="202" t="s">
        <v>793</v>
      </c>
      <c r="D236" s="178" t="s">
        <v>794</v>
      </c>
      <c r="E236" s="203" t="s">
        <v>795</v>
      </c>
      <c r="F236" s="169">
        <v>3</v>
      </c>
      <c r="G236" s="169">
        <v>2</v>
      </c>
      <c r="H236" s="180">
        <f t="shared" si="19"/>
        <v>6</v>
      </c>
      <c r="I236" s="89" t="s">
        <v>1020</v>
      </c>
      <c r="J236" s="138" t="e">
        <f>VLOOKUP(#REF!,#REF!,2,FALSE)</f>
        <v>#REF!</v>
      </c>
    </row>
    <row r="237" spans="1:10" ht="25.5" x14ac:dyDescent="0.2">
      <c r="A237" s="175" t="s">
        <v>1395</v>
      </c>
      <c r="B237" s="201" t="s">
        <v>796</v>
      </c>
      <c r="C237" s="202" t="s">
        <v>797</v>
      </c>
      <c r="D237" s="178" t="s">
        <v>798</v>
      </c>
      <c r="E237" s="203" t="s">
        <v>799</v>
      </c>
      <c r="F237" s="169">
        <v>2</v>
      </c>
      <c r="G237" s="169">
        <v>2</v>
      </c>
      <c r="H237" s="180">
        <f t="shared" si="19"/>
        <v>4</v>
      </c>
      <c r="I237" s="88" t="s">
        <v>1022</v>
      </c>
      <c r="J237" s="138" t="e">
        <f>VLOOKUP(#REF!,#REF!,2,FALSE)</f>
        <v>#REF!</v>
      </c>
    </row>
    <row r="238" spans="1:10" x14ac:dyDescent="0.2">
      <c r="A238" s="175" t="s">
        <v>1396</v>
      </c>
      <c r="B238" s="201" t="s">
        <v>800</v>
      </c>
      <c r="C238" s="202" t="s">
        <v>801</v>
      </c>
      <c r="D238" s="178" t="s">
        <v>802</v>
      </c>
      <c r="E238" s="203" t="s">
        <v>803</v>
      </c>
      <c r="F238" s="169">
        <v>2</v>
      </c>
      <c r="G238" s="169">
        <v>2</v>
      </c>
      <c r="H238" s="180">
        <f t="shared" si="19"/>
        <v>4</v>
      </c>
      <c r="I238" s="88" t="s">
        <v>1022</v>
      </c>
      <c r="J238" s="138" t="e">
        <f>VLOOKUP(#REF!,#REF!,2,FALSE)</f>
        <v>#REF!</v>
      </c>
    </row>
    <row r="239" spans="1:10" x14ac:dyDescent="0.2">
      <c r="A239" s="175" t="s">
        <v>1398</v>
      </c>
      <c r="B239" s="176" t="s">
        <v>805</v>
      </c>
      <c r="C239" s="177" t="s">
        <v>806</v>
      </c>
      <c r="D239" s="178" t="s">
        <v>805</v>
      </c>
      <c r="E239" s="179" t="s">
        <v>807</v>
      </c>
      <c r="F239" s="169">
        <v>3</v>
      </c>
      <c r="G239" s="169">
        <v>3</v>
      </c>
      <c r="H239" s="180">
        <f t="shared" ref="H239:H245" si="20">F239*G239</f>
        <v>9</v>
      </c>
      <c r="I239" s="89" t="s">
        <v>1020</v>
      </c>
      <c r="J239" s="138" t="e">
        <f>VLOOKUP(#REF!,#REF!,2,FALSE)</f>
        <v>#REF!</v>
      </c>
    </row>
    <row r="240" spans="1:10" x14ac:dyDescent="0.2">
      <c r="A240" s="175" t="s">
        <v>1399</v>
      </c>
      <c r="B240" s="176" t="s">
        <v>808</v>
      </c>
      <c r="C240" s="177" t="s">
        <v>809</v>
      </c>
      <c r="D240" s="178" t="s">
        <v>810</v>
      </c>
      <c r="E240" s="179" t="s">
        <v>811</v>
      </c>
      <c r="F240" s="169">
        <v>4</v>
      </c>
      <c r="G240" s="169">
        <v>2</v>
      </c>
      <c r="H240" s="180">
        <f t="shared" si="20"/>
        <v>8</v>
      </c>
      <c r="I240" s="89" t="s">
        <v>1020</v>
      </c>
      <c r="J240" s="138" t="e">
        <f>VLOOKUP(#REF!,#REF!,2,FALSE)</f>
        <v>#REF!</v>
      </c>
    </row>
    <row r="241" spans="1:10" ht="38.25" x14ac:dyDescent="0.2">
      <c r="A241" s="175" t="s">
        <v>1400</v>
      </c>
      <c r="B241" s="176" t="s">
        <v>812</v>
      </c>
      <c r="C241" s="177" t="s">
        <v>813</v>
      </c>
      <c r="D241" s="178" t="s">
        <v>814</v>
      </c>
      <c r="E241" s="179" t="s">
        <v>815</v>
      </c>
      <c r="F241" s="169">
        <v>2</v>
      </c>
      <c r="G241" s="169">
        <v>3</v>
      </c>
      <c r="H241" s="180">
        <f t="shared" si="20"/>
        <v>6</v>
      </c>
      <c r="I241" s="89" t="s">
        <v>1020</v>
      </c>
      <c r="J241" s="138" t="e">
        <f>VLOOKUP(#REF!,#REF!,2,FALSE)</f>
        <v>#REF!</v>
      </c>
    </row>
    <row r="242" spans="1:10" x14ac:dyDescent="0.2">
      <c r="A242" s="175" t="s">
        <v>1401</v>
      </c>
      <c r="B242" s="201" t="s">
        <v>816</v>
      </c>
      <c r="C242" s="202" t="s">
        <v>817</v>
      </c>
      <c r="D242" s="178" t="s">
        <v>818</v>
      </c>
      <c r="E242" s="179" t="s">
        <v>817</v>
      </c>
      <c r="F242" s="169">
        <v>3</v>
      </c>
      <c r="G242" s="169">
        <v>2</v>
      </c>
      <c r="H242" s="180">
        <f t="shared" si="20"/>
        <v>6</v>
      </c>
      <c r="I242" s="89" t="s">
        <v>1020</v>
      </c>
      <c r="J242" s="138" t="e">
        <f>VLOOKUP(#REF!,#REF!,2,FALSE)</f>
        <v>#REF!</v>
      </c>
    </row>
    <row r="243" spans="1:10" x14ac:dyDescent="0.2">
      <c r="A243" s="175" t="s">
        <v>1402</v>
      </c>
      <c r="B243" s="201" t="s">
        <v>819</v>
      </c>
      <c r="C243" s="202" t="s">
        <v>820</v>
      </c>
      <c r="D243" s="178" t="s">
        <v>819</v>
      </c>
      <c r="E243" s="179" t="s">
        <v>820</v>
      </c>
      <c r="F243" s="169">
        <v>3</v>
      </c>
      <c r="G243" s="169">
        <v>2</v>
      </c>
      <c r="H243" s="180">
        <f t="shared" si="20"/>
        <v>6</v>
      </c>
      <c r="I243" s="89" t="s">
        <v>1020</v>
      </c>
      <c r="J243" s="138" t="e">
        <f>VLOOKUP(#REF!,#REF!,2,FALSE)</f>
        <v>#REF!</v>
      </c>
    </row>
    <row r="244" spans="1:10" ht="25.5" x14ac:dyDescent="0.2">
      <c r="A244" s="175" t="s">
        <v>1403</v>
      </c>
      <c r="B244" s="201" t="s">
        <v>821</v>
      </c>
      <c r="C244" s="202" t="s">
        <v>822</v>
      </c>
      <c r="D244" s="178" t="s">
        <v>823</v>
      </c>
      <c r="E244" s="179" t="s">
        <v>824</v>
      </c>
      <c r="F244" s="169">
        <v>3</v>
      </c>
      <c r="G244" s="169">
        <v>2</v>
      </c>
      <c r="H244" s="180">
        <f t="shared" si="20"/>
        <v>6</v>
      </c>
      <c r="I244" s="89" t="s">
        <v>1020</v>
      </c>
      <c r="J244" s="138" t="e">
        <f>VLOOKUP(#REF!,#REF!,2,FALSE)</f>
        <v>#REF!</v>
      </c>
    </row>
    <row r="245" spans="1:10" ht="38.25" x14ac:dyDescent="0.2">
      <c r="A245" s="175" t="s">
        <v>1403</v>
      </c>
      <c r="B245" s="201" t="s">
        <v>825</v>
      </c>
      <c r="C245" s="202" t="s">
        <v>826</v>
      </c>
      <c r="D245" s="178" t="s">
        <v>823</v>
      </c>
      <c r="E245" s="179" t="s">
        <v>827</v>
      </c>
      <c r="F245" s="169">
        <v>3</v>
      </c>
      <c r="G245" s="169">
        <v>2</v>
      </c>
      <c r="H245" s="180">
        <f t="shared" si="20"/>
        <v>6</v>
      </c>
      <c r="I245" s="89" t="s">
        <v>1020</v>
      </c>
      <c r="J245" s="138" t="e">
        <f>VLOOKUP(#REF!,#REF!,2,FALSE)</f>
        <v>#REF!</v>
      </c>
    </row>
    <row r="246" spans="1:10" ht="25.5" x14ac:dyDescent="0.2">
      <c r="A246" s="175" t="s">
        <v>1405</v>
      </c>
      <c r="B246" s="176" t="s">
        <v>829</v>
      </c>
      <c r="C246" s="177" t="s">
        <v>830</v>
      </c>
      <c r="D246" s="178" t="s">
        <v>831</v>
      </c>
      <c r="E246" s="179" t="s">
        <v>832</v>
      </c>
      <c r="F246" s="169">
        <v>1</v>
      </c>
      <c r="G246" s="169">
        <v>1</v>
      </c>
      <c r="H246" s="180">
        <f t="shared" ref="H246:H262" si="21">F246*G246</f>
        <v>1</v>
      </c>
      <c r="I246" s="88" t="s">
        <v>1022</v>
      </c>
      <c r="J246" s="138" t="e">
        <f>VLOOKUP(#REF!,#REF!,2,FALSE)</f>
        <v>#REF!</v>
      </c>
    </row>
    <row r="247" spans="1:10" x14ac:dyDescent="0.2">
      <c r="A247" s="175" t="s">
        <v>1406</v>
      </c>
      <c r="B247" s="176" t="s">
        <v>833</v>
      </c>
      <c r="C247" s="177" t="s">
        <v>834</v>
      </c>
      <c r="D247" s="178" t="s">
        <v>833</v>
      </c>
      <c r="E247" s="179" t="s">
        <v>835</v>
      </c>
      <c r="F247" s="169">
        <v>1</v>
      </c>
      <c r="G247" s="169">
        <v>1</v>
      </c>
      <c r="H247" s="180">
        <f t="shared" si="21"/>
        <v>1</v>
      </c>
      <c r="I247" s="88" t="s">
        <v>1022</v>
      </c>
      <c r="J247" s="138" t="e">
        <f>VLOOKUP(#REF!,#REF!,2,FALSE)</f>
        <v>#REF!</v>
      </c>
    </row>
    <row r="248" spans="1:10" x14ac:dyDescent="0.2">
      <c r="A248" s="175" t="s">
        <v>1407</v>
      </c>
      <c r="B248" s="176" t="s">
        <v>836</v>
      </c>
      <c r="C248" s="177" t="s">
        <v>837</v>
      </c>
      <c r="D248" s="178" t="s">
        <v>836</v>
      </c>
      <c r="E248" s="179" t="s">
        <v>838</v>
      </c>
      <c r="F248" s="169">
        <v>1</v>
      </c>
      <c r="G248" s="169">
        <v>1</v>
      </c>
      <c r="H248" s="180">
        <f t="shared" si="21"/>
        <v>1</v>
      </c>
      <c r="I248" s="88" t="s">
        <v>1022</v>
      </c>
      <c r="J248" s="138" t="e">
        <f>VLOOKUP(#REF!,#REF!,2,FALSE)</f>
        <v>#REF!</v>
      </c>
    </row>
    <row r="249" spans="1:10" x14ac:dyDescent="0.2">
      <c r="A249" s="175" t="s">
        <v>1408</v>
      </c>
      <c r="B249" s="176" t="s">
        <v>839</v>
      </c>
      <c r="C249" s="177" t="s">
        <v>840</v>
      </c>
      <c r="D249" s="178" t="s">
        <v>839</v>
      </c>
      <c r="E249" s="179" t="s">
        <v>841</v>
      </c>
      <c r="F249" s="169">
        <v>1</v>
      </c>
      <c r="G249" s="169">
        <v>1</v>
      </c>
      <c r="H249" s="180">
        <f t="shared" si="21"/>
        <v>1</v>
      </c>
      <c r="I249" s="88" t="s">
        <v>1022</v>
      </c>
      <c r="J249" s="138" t="e">
        <f>VLOOKUP(#REF!,#REF!,2,FALSE)</f>
        <v>#REF!</v>
      </c>
    </row>
    <row r="250" spans="1:10" x14ac:dyDescent="0.2">
      <c r="A250" s="175" t="s">
        <v>1409</v>
      </c>
      <c r="B250" s="176" t="s">
        <v>842</v>
      </c>
      <c r="C250" s="177" t="s">
        <v>843</v>
      </c>
      <c r="D250" s="178" t="s">
        <v>842</v>
      </c>
      <c r="E250" s="179" t="s">
        <v>844</v>
      </c>
      <c r="F250" s="169">
        <v>1</v>
      </c>
      <c r="G250" s="169">
        <v>1</v>
      </c>
      <c r="H250" s="180">
        <f t="shared" si="21"/>
        <v>1</v>
      </c>
      <c r="I250" s="88" t="s">
        <v>1022</v>
      </c>
      <c r="J250" s="138" t="e">
        <f>VLOOKUP(#REF!,#REF!,2,FALSE)</f>
        <v>#REF!</v>
      </c>
    </row>
    <row r="251" spans="1:10" x14ac:dyDescent="0.2">
      <c r="A251" s="175" t="s">
        <v>1410</v>
      </c>
      <c r="B251" s="176" t="s">
        <v>845</v>
      </c>
      <c r="C251" s="177" t="s">
        <v>846</v>
      </c>
      <c r="D251" s="178" t="s">
        <v>845</v>
      </c>
      <c r="E251" s="179" t="s">
        <v>847</v>
      </c>
      <c r="F251" s="169">
        <v>1</v>
      </c>
      <c r="G251" s="169">
        <v>1</v>
      </c>
      <c r="H251" s="180">
        <f t="shared" si="21"/>
        <v>1</v>
      </c>
      <c r="I251" s="88" t="s">
        <v>1022</v>
      </c>
      <c r="J251" s="138" t="e">
        <f>VLOOKUP(#REF!,#REF!,2,FALSE)</f>
        <v>#REF!</v>
      </c>
    </row>
    <row r="252" spans="1:10" ht="25.5" x14ac:dyDescent="0.2">
      <c r="A252" s="175" t="s">
        <v>1411</v>
      </c>
      <c r="B252" s="176" t="s">
        <v>848</v>
      </c>
      <c r="C252" s="177" t="s">
        <v>849</v>
      </c>
      <c r="D252" s="178" t="s">
        <v>848</v>
      </c>
      <c r="E252" s="179" t="s">
        <v>849</v>
      </c>
      <c r="F252" s="169">
        <v>1</v>
      </c>
      <c r="G252" s="169">
        <v>1</v>
      </c>
      <c r="H252" s="180">
        <f t="shared" si="21"/>
        <v>1</v>
      </c>
      <c r="I252" s="88" t="s">
        <v>1022</v>
      </c>
      <c r="J252" s="138" t="e">
        <f>VLOOKUP(#REF!,#REF!,2,FALSE)</f>
        <v>#REF!</v>
      </c>
    </row>
    <row r="253" spans="1:10" x14ac:dyDescent="0.2">
      <c r="A253" s="175" t="s">
        <v>1412</v>
      </c>
      <c r="B253" s="176" t="s">
        <v>850</v>
      </c>
      <c r="C253" s="177" t="s">
        <v>851</v>
      </c>
      <c r="D253" s="178" t="s">
        <v>850</v>
      </c>
      <c r="E253" s="179" t="s">
        <v>852</v>
      </c>
      <c r="F253" s="169">
        <v>1</v>
      </c>
      <c r="G253" s="169">
        <v>1</v>
      </c>
      <c r="H253" s="180">
        <f t="shared" si="21"/>
        <v>1</v>
      </c>
      <c r="I253" s="88" t="s">
        <v>1022</v>
      </c>
      <c r="J253" s="138" t="e">
        <f>VLOOKUP(#REF!,#REF!,2,FALSE)</f>
        <v>#REF!</v>
      </c>
    </row>
    <row r="254" spans="1:10" ht="25.5" x14ac:dyDescent="0.2">
      <c r="A254" s="175" t="s">
        <v>1413</v>
      </c>
      <c r="B254" s="176" t="s">
        <v>853</v>
      </c>
      <c r="C254" s="177" t="s">
        <v>854</v>
      </c>
      <c r="D254" s="178" t="s">
        <v>855</v>
      </c>
      <c r="E254" s="179" t="s">
        <v>856</v>
      </c>
      <c r="F254" s="169">
        <v>1</v>
      </c>
      <c r="G254" s="169">
        <v>1</v>
      </c>
      <c r="H254" s="180">
        <f t="shared" si="21"/>
        <v>1</v>
      </c>
      <c r="I254" s="88" t="s">
        <v>1022</v>
      </c>
      <c r="J254" s="138" t="e">
        <f>VLOOKUP(#REF!,#REF!,2,FALSE)</f>
        <v>#REF!</v>
      </c>
    </row>
    <row r="255" spans="1:10" ht="25.5" x14ac:dyDescent="0.2">
      <c r="A255" s="175" t="s">
        <v>1414</v>
      </c>
      <c r="B255" s="176" t="s">
        <v>857</v>
      </c>
      <c r="C255" s="177" t="s">
        <v>858</v>
      </c>
      <c r="D255" s="178" t="s">
        <v>859</v>
      </c>
      <c r="E255" s="179" t="s">
        <v>860</v>
      </c>
      <c r="F255" s="169">
        <v>1</v>
      </c>
      <c r="G255" s="169">
        <v>1</v>
      </c>
      <c r="H255" s="180">
        <f t="shared" si="21"/>
        <v>1</v>
      </c>
      <c r="I255" s="88" t="s">
        <v>1022</v>
      </c>
      <c r="J255" s="138" t="e">
        <f>VLOOKUP(#REF!,#REF!,2,FALSE)</f>
        <v>#REF!</v>
      </c>
    </row>
    <row r="256" spans="1:10" ht="25.5" x14ac:dyDescent="0.2">
      <c r="A256" s="175" t="s">
        <v>1415</v>
      </c>
      <c r="B256" s="176" t="s">
        <v>861</v>
      </c>
      <c r="C256" s="177" t="s">
        <v>862</v>
      </c>
      <c r="D256" s="178" t="s">
        <v>863</v>
      </c>
      <c r="E256" s="179" t="s">
        <v>864</v>
      </c>
      <c r="F256" s="169">
        <v>1</v>
      </c>
      <c r="G256" s="169">
        <v>1</v>
      </c>
      <c r="H256" s="180">
        <f t="shared" si="21"/>
        <v>1</v>
      </c>
      <c r="I256" s="88" t="s">
        <v>1022</v>
      </c>
      <c r="J256" s="138" t="e">
        <f>VLOOKUP(#REF!,#REF!,2,FALSE)</f>
        <v>#REF!</v>
      </c>
    </row>
    <row r="257" spans="1:10" x14ac:dyDescent="0.2">
      <c r="A257" s="175" t="s">
        <v>1416</v>
      </c>
      <c r="B257" s="176" t="s">
        <v>865</v>
      </c>
      <c r="C257" s="177" t="s">
        <v>866</v>
      </c>
      <c r="D257" s="178" t="s">
        <v>867</v>
      </c>
      <c r="E257" s="179" t="s">
        <v>866</v>
      </c>
      <c r="F257" s="169">
        <v>3</v>
      </c>
      <c r="G257" s="169">
        <v>2</v>
      </c>
      <c r="H257" s="180">
        <f t="shared" si="21"/>
        <v>6</v>
      </c>
      <c r="I257" s="89" t="s">
        <v>1020</v>
      </c>
      <c r="J257" s="138" t="e">
        <f>VLOOKUP(#REF!,#REF!,2,FALSE)</f>
        <v>#REF!</v>
      </c>
    </row>
    <row r="258" spans="1:10" x14ac:dyDescent="0.2">
      <c r="A258" s="175" t="s">
        <v>1417</v>
      </c>
      <c r="B258" s="176" t="s">
        <v>1076</v>
      </c>
      <c r="C258" s="177" t="s">
        <v>868</v>
      </c>
      <c r="D258" s="178" t="s">
        <v>869</v>
      </c>
      <c r="E258" s="179" t="s">
        <v>870</v>
      </c>
      <c r="F258" s="169">
        <v>3</v>
      </c>
      <c r="G258" s="169">
        <v>2</v>
      </c>
      <c r="H258" s="180">
        <f t="shared" si="21"/>
        <v>6</v>
      </c>
      <c r="I258" s="89" t="s">
        <v>1020</v>
      </c>
      <c r="J258" s="138" t="e">
        <f>VLOOKUP(#REF!,#REF!,2,FALSE)</f>
        <v>#REF!</v>
      </c>
    </row>
    <row r="259" spans="1:10" ht="25.5" x14ac:dyDescent="0.2">
      <c r="A259" s="175" t="s">
        <v>1414</v>
      </c>
      <c r="B259" s="176" t="s">
        <v>871</v>
      </c>
      <c r="C259" s="177" t="s">
        <v>872</v>
      </c>
      <c r="D259" s="178" t="s">
        <v>859</v>
      </c>
      <c r="E259" s="179" t="s">
        <v>860</v>
      </c>
      <c r="F259" s="169">
        <v>3</v>
      </c>
      <c r="G259" s="169">
        <v>2</v>
      </c>
      <c r="H259" s="180">
        <f t="shared" si="21"/>
        <v>6</v>
      </c>
      <c r="I259" s="89" t="s">
        <v>1020</v>
      </c>
      <c r="J259" s="138" t="e">
        <f>VLOOKUP(#REF!,#REF!,2,FALSE)</f>
        <v>#REF!</v>
      </c>
    </row>
    <row r="260" spans="1:10" x14ac:dyDescent="0.2">
      <c r="A260" s="175" t="s">
        <v>1418</v>
      </c>
      <c r="B260" s="176" t="s">
        <v>877</v>
      </c>
      <c r="C260" s="177" t="s">
        <v>1113</v>
      </c>
      <c r="D260" s="178" t="s">
        <v>877</v>
      </c>
      <c r="E260" s="179" t="s">
        <v>1113</v>
      </c>
      <c r="F260" s="169">
        <v>1</v>
      </c>
      <c r="G260" s="169">
        <v>1</v>
      </c>
      <c r="H260" s="180">
        <f t="shared" si="21"/>
        <v>1</v>
      </c>
      <c r="I260" s="88" t="s">
        <v>1022</v>
      </c>
      <c r="J260" s="138" t="e">
        <f>VLOOKUP(#REF!,#REF!,2,FALSE)</f>
        <v>#REF!</v>
      </c>
    </row>
    <row r="261" spans="1:10" x14ac:dyDescent="0.2">
      <c r="A261" s="175" t="s">
        <v>1419</v>
      </c>
      <c r="B261" s="176" t="s">
        <v>1077</v>
      </c>
      <c r="C261" s="177" t="s">
        <v>1114</v>
      </c>
      <c r="D261" s="178" t="s">
        <v>1077</v>
      </c>
      <c r="E261" s="179" t="s">
        <v>1138</v>
      </c>
      <c r="F261" s="169">
        <v>1</v>
      </c>
      <c r="G261" s="169">
        <v>1</v>
      </c>
      <c r="H261" s="180">
        <f t="shared" si="21"/>
        <v>1</v>
      </c>
      <c r="I261" s="88" t="s">
        <v>1022</v>
      </c>
      <c r="J261" s="138" t="e">
        <f>VLOOKUP(#REF!,#REF!,2,FALSE)</f>
        <v>#REF!</v>
      </c>
    </row>
    <row r="262" spans="1:10" x14ac:dyDescent="0.2">
      <c r="A262" s="175" t="s">
        <v>1471</v>
      </c>
      <c r="B262" s="176" t="s">
        <v>882</v>
      </c>
      <c r="C262" s="177" t="s">
        <v>1115</v>
      </c>
      <c r="D262" s="178" t="s">
        <v>882</v>
      </c>
      <c r="E262" s="179" t="s">
        <v>1115</v>
      </c>
      <c r="F262" s="169">
        <v>1</v>
      </c>
      <c r="G262" s="169">
        <v>1</v>
      </c>
      <c r="H262" s="180">
        <f t="shared" si="21"/>
        <v>1</v>
      </c>
      <c r="I262" s="88" t="s">
        <v>1022</v>
      </c>
      <c r="J262" s="138" t="e">
        <f>VLOOKUP(#REF!,#REF!,2,FALSE)</f>
        <v>#REF!</v>
      </c>
    </row>
    <row r="263" spans="1:10" x14ac:dyDescent="0.2">
      <c r="A263" s="175" t="s">
        <v>1420</v>
      </c>
      <c r="B263" s="176" t="s">
        <v>874</v>
      </c>
      <c r="C263" s="177" t="s">
        <v>875</v>
      </c>
      <c r="D263" s="178" t="s">
        <v>876</v>
      </c>
      <c r="E263" s="179" t="s">
        <v>875</v>
      </c>
      <c r="F263" s="169">
        <v>1</v>
      </c>
      <c r="G263" s="169">
        <v>1</v>
      </c>
      <c r="H263" s="180">
        <f t="shared" ref="H263:H269" si="22">F263*G263</f>
        <v>1</v>
      </c>
      <c r="I263" s="88" t="s">
        <v>1022</v>
      </c>
      <c r="J263" s="138" t="e">
        <f>VLOOKUP(#REF!,#REF!,2,FALSE)</f>
        <v>#REF!</v>
      </c>
    </row>
    <row r="264" spans="1:10" x14ac:dyDescent="0.2">
      <c r="A264" s="175" t="s">
        <v>1421</v>
      </c>
      <c r="B264" s="176" t="s">
        <v>962</v>
      </c>
      <c r="C264" s="177" t="s">
        <v>878</v>
      </c>
      <c r="D264" s="178" t="s">
        <v>873</v>
      </c>
      <c r="E264" s="179" t="s">
        <v>879</v>
      </c>
      <c r="F264" s="169">
        <v>2</v>
      </c>
      <c r="G264" s="169">
        <v>2</v>
      </c>
      <c r="H264" s="180">
        <f t="shared" si="22"/>
        <v>4</v>
      </c>
      <c r="I264" s="88" t="s">
        <v>1022</v>
      </c>
      <c r="J264" s="138" t="e">
        <f>VLOOKUP(#REF!,#REF!,2,FALSE)</f>
        <v>#REF!</v>
      </c>
    </row>
    <row r="265" spans="1:10" ht="25.5" x14ac:dyDescent="0.2">
      <c r="A265" s="175" t="s">
        <v>1422</v>
      </c>
      <c r="B265" s="176" t="s">
        <v>963</v>
      </c>
      <c r="C265" s="177" t="s">
        <v>880</v>
      </c>
      <c r="D265" s="178" t="s">
        <v>964</v>
      </c>
      <c r="E265" s="179" t="s">
        <v>881</v>
      </c>
      <c r="F265" s="169">
        <v>2</v>
      </c>
      <c r="G265" s="169">
        <v>2</v>
      </c>
      <c r="H265" s="180">
        <f t="shared" si="22"/>
        <v>4</v>
      </c>
      <c r="I265" s="88" t="s">
        <v>1022</v>
      </c>
      <c r="J265" s="138" t="e">
        <f>VLOOKUP(#REF!,#REF!,2,FALSE)</f>
        <v>#REF!</v>
      </c>
    </row>
    <row r="266" spans="1:10" ht="51" x14ac:dyDescent="0.2">
      <c r="A266" s="170" t="s">
        <v>1423</v>
      </c>
      <c r="B266" s="174" t="s">
        <v>883</v>
      </c>
      <c r="C266" s="184" t="s">
        <v>1523</v>
      </c>
      <c r="D266" s="182" t="s">
        <v>884</v>
      </c>
      <c r="E266" s="192" t="s">
        <v>885</v>
      </c>
      <c r="F266" s="169">
        <v>4</v>
      </c>
      <c r="G266" s="169">
        <v>1</v>
      </c>
      <c r="H266" s="180">
        <f t="shared" si="22"/>
        <v>4</v>
      </c>
      <c r="I266" s="88" t="s">
        <v>1022</v>
      </c>
      <c r="J266" s="138" t="e">
        <f>VLOOKUP(#REF!,#REF!,2,FALSE)</f>
        <v>#REF!</v>
      </c>
    </row>
    <row r="267" spans="1:10" ht="25.5" x14ac:dyDescent="0.2">
      <c r="A267" s="170" t="s">
        <v>1424</v>
      </c>
      <c r="B267" s="174" t="s">
        <v>886</v>
      </c>
      <c r="C267" s="184" t="s">
        <v>1524</v>
      </c>
      <c r="D267" s="182" t="s">
        <v>887</v>
      </c>
      <c r="E267" s="192" t="s">
        <v>888</v>
      </c>
      <c r="F267" s="169">
        <v>1</v>
      </c>
      <c r="G267" s="169">
        <v>1</v>
      </c>
      <c r="H267" s="180">
        <f t="shared" si="22"/>
        <v>1</v>
      </c>
      <c r="I267" s="88" t="s">
        <v>1022</v>
      </c>
      <c r="J267" s="138" t="e">
        <f>VLOOKUP(#REF!,#REF!,2,FALSE)</f>
        <v>#REF!</v>
      </c>
    </row>
    <row r="268" spans="1:10" ht="25.5" x14ac:dyDescent="0.2">
      <c r="A268" s="170" t="s">
        <v>1425</v>
      </c>
      <c r="B268" s="174" t="s">
        <v>889</v>
      </c>
      <c r="C268" s="171" t="s">
        <v>890</v>
      </c>
      <c r="D268" s="182" t="s">
        <v>891</v>
      </c>
      <c r="E268" s="192" t="s">
        <v>890</v>
      </c>
      <c r="F268" s="169">
        <v>1</v>
      </c>
      <c r="G268" s="169">
        <v>1</v>
      </c>
      <c r="H268" s="180">
        <f t="shared" si="22"/>
        <v>1</v>
      </c>
      <c r="I268" s="88" t="s">
        <v>1022</v>
      </c>
      <c r="J268" s="138" t="e">
        <f>VLOOKUP(#REF!,#REF!,2,FALSE)</f>
        <v>#REF!</v>
      </c>
    </row>
    <row r="269" spans="1:10" x14ac:dyDescent="0.2">
      <c r="A269" s="170" t="s">
        <v>1426</v>
      </c>
      <c r="B269" s="174" t="s">
        <v>892</v>
      </c>
      <c r="C269" s="184" t="s">
        <v>1525</v>
      </c>
      <c r="D269" s="182" t="s">
        <v>893</v>
      </c>
      <c r="E269" s="192" t="s">
        <v>1526</v>
      </c>
      <c r="F269" s="169">
        <v>1</v>
      </c>
      <c r="G269" s="169">
        <v>1</v>
      </c>
      <c r="H269" s="180">
        <f t="shared" si="22"/>
        <v>1</v>
      </c>
      <c r="I269" s="88" t="s">
        <v>1022</v>
      </c>
      <c r="J269" s="138" t="e">
        <f>VLOOKUP(#REF!,#REF!,2,FALSE)</f>
        <v>#REF!</v>
      </c>
    </row>
    <row r="270" spans="1:10" x14ac:dyDescent="0.2">
      <c r="A270" s="175" t="s">
        <v>1428</v>
      </c>
      <c r="B270" s="176" t="s">
        <v>895</v>
      </c>
      <c r="C270" s="177" t="s">
        <v>1116</v>
      </c>
      <c r="D270" s="178" t="s">
        <v>895</v>
      </c>
      <c r="E270" s="179" t="s">
        <v>1116</v>
      </c>
      <c r="F270" s="169">
        <v>1</v>
      </c>
      <c r="G270" s="169">
        <v>1</v>
      </c>
      <c r="H270" s="180">
        <f t="shared" ref="H270:H287" si="23">F270*G270</f>
        <v>1</v>
      </c>
      <c r="I270" s="88" t="s">
        <v>1022</v>
      </c>
      <c r="J270" s="138" t="e">
        <f>VLOOKUP(#REF!,#REF!,2,FALSE)</f>
        <v>#REF!</v>
      </c>
    </row>
    <row r="271" spans="1:10" x14ac:dyDescent="0.2">
      <c r="A271" s="175" t="s">
        <v>1429</v>
      </c>
      <c r="B271" s="176" t="s">
        <v>897</v>
      </c>
      <c r="C271" s="177" t="s">
        <v>898</v>
      </c>
      <c r="D271" s="178" t="s">
        <v>899</v>
      </c>
      <c r="E271" s="179" t="s">
        <v>900</v>
      </c>
      <c r="F271" s="169">
        <v>2</v>
      </c>
      <c r="G271" s="169">
        <v>2</v>
      </c>
      <c r="H271" s="180">
        <f t="shared" si="23"/>
        <v>4</v>
      </c>
      <c r="I271" s="88" t="s">
        <v>1022</v>
      </c>
      <c r="J271" s="138" t="e">
        <f>VLOOKUP(#REF!,#REF!,2,FALSE)</f>
        <v>#REF!</v>
      </c>
    </row>
    <row r="272" spans="1:10" x14ac:dyDescent="0.2">
      <c r="A272" s="175" t="s">
        <v>1430</v>
      </c>
      <c r="B272" s="185" t="s">
        <v>1078</v>
      </c>
      <c r="C272" s="177" t="s">
        <v>1117</v>
      </c>
      <c r="D272" s="205" t="s">
        <v>1078</v>
      </c>
      <c r="E272" s="179" t="s">
        <v>1117</v>
      </c>
      <c r="F272" s="169">
        <v>2</v>
      </c>
      <c r="G272" s="169">
        <v>2</v>
      </c>
      <c r="H272" s="180">
        <f t="shared" si="23"/>
        <v>4</v>
      </c>
      <c r="I272" s="88" t="s">
        <v>1022</v>
      </c>
      <c r="J272" s="138" t="e">
        <f>VLOOKUP(#REF!,#REF!,2,FALSE)</f>
        <v>#REF!</v>
      </c>
    </row>
    <row r="273" spans="1:10" x14ac:dyDescent="0.2">
      <c r="A273" s="175" t="s">
        <v>1431</v>
      </c>
      <c r="B273" s="185" t="s">
        <v>1079</v>
      </c>
      <c r="C273" s="177" t="s">
        <v>1118</v>
      </c>
      <c r="D273" s="205" t="s">
        <v>1079</v>
      </c>
      <c r="E273" s="179" t="s">
        <v>1118</v>
      </c>
      <c r="F273" s="169">
        <v>2</v>
      </c>
      <c r="G273" s="169">
        <v>2</v>
      </c>
      <c r="H273" s="180">
        <f t="shared" si="23"/>
        <v>4</v>
      </c>
      <c r="I273" s="88" t="s">
        <v>1022</v>
      </c>
      <c r="J273" s="138" t="e">
        <f>VLOOKUP(#REF!,#REF!,2,FALSE)</f>
        <v>#REF!</v>
      </c>
    </row>
    <row r="274" spans="1:10" x14ac:dyDescent="0.2">
      <c r="A274" s="175" t="s">
        <v>1432</v>
      </c>
      <c r="B274" s="185" t="s">
        <v>1080</v>
      </c>
      <c r="C274" s="177" t="s">
        <v>1119</v>
      </c>
      <c r="D274" s="205" t="s">
        <v>1080</v>
      </c>
      <c r="E274" s="179" t="s">
        <v>1119</v>
      </c>
      <c r="F274" s="169">
        <v>2</v>
      </c>
      <c r="G274" s="169">
        <v>2</v>
      </c>
      <c r="H274" s="180">
        <f t="shared" si="23"/>
        <v>4</v>
      </c>
      <c r="I274" s="88" t="s">
        <v>1022</v>
      </c>
      <c r="J274" s="138" t="e">
        <f>VLOOKUP(#REF!,#REF!,2,FALSE)</f>
        <v>#REF!</v>
      </c>
    </row>
    <row r="275" spans="1:10" x14ac:dyDescent="0.2">
      <c r="A275" s="175" t="s">
        <v>1433</v>
      </c>
      <c r="B275" s="185" t="s">
        <v>1081</v>
      </c>
      <c r="C275" s="177" t="s">
        <v>1120</v>
      </c>
      <c r="D275" s="205" t="s">
        <v>1081</v>
      </c>
      <c r="E275" s="179" t="s">
        <v>1120</v>
      </c>
      <c r="F275" s="169">
        <v>2</v>
      </c>
      <c r="G275" s="169">
        <v>2</v>
      </c>
      <c r="H275" s="180">
        <f t="shared" si="23"/>
        <v>4</v>
      </c>
      <c r="I275" s="88" t="s">
        <v>1022</v>
      </c>
      <c r="J275" s="138" t="e">
        <f>VLOOKUP(#REF!,#REF!,2,FALSE)</f>
        <v>#REF!</v>
      </c>
    </row>
    <row r="276" spans="1:10" x14ac:dyDescent="0.2">
      <c r="A276" s="175" t="s">
        <v>1434</v>
      </c>
      <c r="B276" s="185" t="s">
        <v>1082</v>
      </c>
      <c r="C276" s="177" t="s">
        <v>1121</v>
      </c>
      <c r="D276" s="205" t="s">
        <v>1082</v>
      </c>
      <c r="E276" s="179" t="s">
        <v>1121</v>
      </c>
      <c r="F276" s="169">
        <v>2</v>
      </c>
      <c r="G276" s="169">
        <v>2</v>
      </c>
      <c r="H276" s="180">
        <f t="shared" si="23"/>
        <v>4</v>
      </c>
      <c r="I276" s="88" t="s">
        <v>1022</v>
      </c>
      <c r="J276" s="138" t="e">
        <f>VLOOKUP(#REF!,#REF!,2,FALSE)</f>
        <v>#REF!</v>
      </c>
    </row>
    <row r="277" spans="1:10" ht="27" customHeight="1" x14ac:dyDescent="0.2">
      <c r="A277" s="175" t="s">
        <v>1435</v>
      </c>
      <c r="B277" s="185" t="s">
        <v>1083</v>
      </c>
      <c r="C277" s="177" t="s">
        <v>1122</v>
      </c>
      <c r="D277" s="205" t="s">
        <v>1083</v>
      </c>
      <c r="E277" s="179" t="s">
        <v>1122</v>
      </c>
      <c r="F277" s="169">
        <v>2</v>
      </c>
      <c r="G277" s="169">
        <v>2</v>
      </c>
      <c r="H277" s="180">
        <f t="shared" si="23"/>
        <v>4</v>
      </c>
      <c r="I277" s="88" t="s">
        <v>1022</v>
      </c>
      <c r="J277" s="138" t="e">
        <f>VLOOKUP(#REF!,#REF!,2,FALSE)</f>
        <v>#REF!</v>
      </c>
    </row>
    <row r="278" spans="1:10" ht="25.5" x14ac:dyDescent="0.2">
      <c r="A278" s="175" t="s">
        <v>1436</v>
      </c>
      <c r="B278" s="176" t="s">
        <v>901</v>
      </c>
      <c r="C278" s="177" t="s">
        <v>902</v>
      </c>
      <c r="D278" s="178" t="s">
        <v>903</v>
      </c>
      <c r="E278" s="179" t="s">
        <v>904</v>
      </c>
      <c r="F278" s="169">
        <v>2</v>
      </c>
      <c r="G278" s="169">
        <v>2</v>
      </c>
      <c r="H278" s="180">
        <f t="shared" si="23"/>
        <v>4</v>
      </c>
      <c r="I278" s="88" t="s">
        <v>1022</v>
      </c>
      <c r="J278" s="138" t="e">
        <f>VLOOKUP(#REF!,#REF!,2,FALSE)</f>
        <v>#REF!</v>
      </c>
    </row>
    <row r="279" spans="1:10" x14ac:dyDescent="0.2">
      <c r="A279" s="175" t="s">
        <v>1437</v>
      </c>
      <c r="B279" s="176" t="s">
        <v>905</v>
      </c>
      <c r="C279" s="177" t="s">
        <v>906</v>
      </c>
      <c r="D279" s="178" t="s">
        <v>905</v>
      </c>
      <c r="E279" s="179" t="s">
        <v>906</v>
      </c>
      <c r="F279" s="169">
        <v>2</v>
      </c>
      <c r="G279" s="169">
        <v>2</v>
      </c>
      <c r="H279" s="180">
        <f t="shared" si="23"/>
        <v>4</v>
      </c>
      <c r="I279" s="88" t="s">
        <v>1022</v>
      </c>
      <c r="J279" s="138" t="e">
        <f>VLOOKUP(#REF!,#REF!,2,FALSE)</f>
        <v>#REF!</v>
      </c>
    </row>
    <row r="280" spans="1:10" x14ac:dyDescent="0.2">
      <c r="A280" s="175" t="s">
        <v>1438</v>
      </c>
      <c r="B280" s="176" t="s">
        <v>907</v>
      </c>
      <c r="C280" s="177" t="s">
        <v>908</v>
      </c>
      <c r="D280" s="178" t="s">
        <v>909</v>
      </c>
      <c r="E280" s="179" t="s">
        <v>908</v>
      </c>
      <c r="F280" s="169">
        <v>2</v>
      </c>
      <c r="G280" s="169">
        <v>2</v>
      </c>
      <c r="H280" s="180">
        <f t="shared" si="23"/>
        <v>4</v>
      </c>
      <c r="I280" s="88" t="s">
        <v>1022</v>
      </c>
      <c r="J280" s="138" t="e">
        <f>VLOOKUP(#REF!,#REF!,2,FALSE)</f>
        <v>#REF!</v>
      </c>
    </row>
    <row r="281" spans="1:10" ht="25.5" x14ac:dyDescent="0.2">
      <c r="A281" s="175" t="s">
        <v>1439</v>
      </c>
      <c r="B281" s="176" t="s">
        <v>910</v>
      </c>
      <c r="C281" s="177" t="s">
        <v>911</v>
      </c>
      <c r="D281" s="178" t="s">
        <v>912</v>
      </c>
      <c r="E281" s="179" t="s">
        <v>911</v>
      </c>
      <c r="F281" s="169">
        <v>3</v>
      </c>
      <c r="G281" s="169">
        <v>3</v>
      </c>
      <c r="H281" s="180">
        <f t="shared" si="23"/>
        <v>9</v>
      </c>
      <c r="I281" s="89" t="s">
        <v>1020</v>
      </c>
      <c r="J281" s="138" t="e">
        <f>VLOOKUP(#REF!,#REF!,2,FALSE)</f>
        <v>#REF!</v>
      </c>
    </row>
    <row r="282" spans="1:10" x14ac:dyDescent="0.2">
      <c r="A282" s="175" t="s">
        <v>1440</v>
      </c>
      <c r="B282" s="176" t="s">
        <v>913</v>
      </c>
      <c r="C282" s="177" t="s">
        <v>914</v>
      </c>
      <c r="D282" s="178" t="s">
        <v>915</v>
      </c>
      <c r="E282" s="179" t="s">
        <v>916</v>
      </c>
      <c r="F282" s="169">
        <v>2</v>
      </c>
      <c r="G282" s="169">
        <v>2</v>
      </c>
      <c r="H282" s="180">
        <f t="shared" si="23"/>
        <v>4</v>
      </c>
      <c r="I282" s="88" t="s">
        <v>1022</v>
      </c>
      <c r="J282" s="138" t="e">
        <f>VLOOKUP(#REF!,#REF!,2,FALSE)</f>
        <v>#REF!</v>
      </c>
    </row>
    <row r="283" spans="1:10" x14ac:dyDescent="0.2">
      <c r="A283" s="175" t="s">
        <v>1441</v>
      </c>
      <c r="B283" s="176" t="s">
        <v>917</v>
      </c>
      <c r="C283" s="177" t="s">
        <v>918</v>
      </c>
      <c r="D283" s="178" t="s">
        <v>917</v>
      </c>
      <c r="E283" s="179" t="s">
        <v>919</v>
      </c>
      <c r="F283" s="169">
        <v>1</v>
      </c>
      <c r="G283" s="169">
        <v>1</v>
      </c>
      <c r="H283" s="180">
        <f t="shared" si="23"/>
        <v>1</v>
      </c>
      <c r="I283" s="88" t="s">
        <v>1022</v>
      </c>
      <c r="J283" s="138" t="e">
        <f>VLOOKUP(#REF!,#REF!,2,FALSE)</f>
        <v>#REF!</v>
      </c>
    </row>
    <row r="284" spans="1:10" x14ac:dyDescent="0.2">
      <c r="A284" s="175" t="s">
        <v>1442</v>
      </c>
      <c r="B284" s="176" t="s">
        <v>920</v>
      </c>
      <c r="C284" s="177" t="s">
        <v>921</v>
      </c>
      <c r="D284" s="178" t="s">
        <v>922</v>
      </c>
      <c r="E284" s="179" t="s">
        <v>921</v>
      </c>
      <c r="F284" s="169">
        <v>2</v>
      </c>
      <c r="G284" s="169">
        <v>2</v>
      </c>
      <c r="H284" s="180">
        <f t="shared" si="23"/>
        <v>4</v>
      </c>
      <c r="I284" s="88" t="s">
        <v>1022</v>
      </c>
      <c r="J284" s="138" t="e">
        <f>VLOOKUP(#REF!,#REF!,2,FALSE)</f>
        <v>#REF!</v>
      </c>
    </row>
    <row r="285" spans="1:10" ht="25.5" x14ac:dyDescent="0.2">
      <c r="A285" s="175" t="s">
        <v>1443</v>
      </c>
      <c r="B285" s="176" t="s">
        <v>923</v>
      </c>
      <c r="C285" s="177" t="s">
        <v>924</v>
      </c>
      <c r="D285" s="178" t="s">
        <v>925</v>
      </c>
      <c r="E285" s="179" t="s">
        <v>924</v>
      </c>
      <c r="F285" s="169">
        <v>2</v>
      </c>
      <c r="G285" s="169">
        <v>2</v>
      </c>
      <c r="H285" s="180">
        <f t="shared" si="23"/>
        <v>4</v>
      </c>
      <c r="I285" s="88" t="s">
        <v>1022</v>
      </c>
      <c r="J285" s="138" t="e">
        <f>VLOOKUP(#REF!,#REF!,2,FALSE)</f>
        <v>#REF!</v>
      </c>
    </row>
    <row r="286" spans="1:10" x14ac:dyDescent="0.2">
      <c r="A286" s="175" t="s">
        <v>1444</v>
      </c>
      <c r="B286" s="176" t="s">
        <v>926</v>
      </c>
      <c r="C286" s="177" t="s">
        <v>927</v>
      </c>
      <c r="D286" s="178" t="s">
        <v>928</v>
      </c>
      <c r="E286" s="179" t="s">
        <v>927</v>
      </c>
      <c r="F286" s="169">
        <v>1</v>
      </c>
      <c r="G286" s="169">
        <v>1</v>
      </c>
      <c r="H286" s="180">
        <f t="shared" si="23"/>
        <v>1</v>
      </c>
      <c r="I286" s="88" t="s">
        <v>1022</v>
      </c>
      <c r="J286" s="138" t="e">
        <f>VLOOKUP(#REF!,#REF!,2,FALSE)</f>
        <v>#REF!</v>
      </c>
    </row>
    <row r="287" spans="1:10" x14ac:dyDescent="0.2">
      <c r="A287" s="175" t="s">
        <v>1445</v>
      </c>
      <c r="B287" s="176" t="s">
        <v>929</v>
      </c>
      <c r="C287" s="177" t="s">
        <v>930</v>
      </c>
      <c r="D287" s="178" t="s">
        <v>929</v>
      </c>
      <c r="E287" s="179" t="s">
        <v>930</v>
      </c>
      <c r="F287" s="169">
        <v>1</v>
      </c>
      <c r="G287" s="169">
        <v>1</v>
      </c>
      <c r="H287" s="180">
        <f t="shared" si="23"/>
        <v>1</v>
      </c>
      <c r="I287" s="88" t="s">
        <v>1022</v>
      </c>
      <c r="J287" s="138" t="e">
        <f>VLOOKUP(#REF!,#REF!,2,FALSE)</f>
        <v>#REF!</v>
      </c>
    </row>
    <row r="288" spans="1:10" x14ac:dyDescent="0.2">
      <c r="A288" s="175" t="s">
        <v>1447</v>
      </c>
      <c r="B288" s="176" t="s">
        <v>932</v>
      </c>
      <c r="C288" s="177" t="s">
        <v>933</v>
      </c>
      <c r="D288" s="178" t="s">
        <v>934</v>
      </c>
      <c r="E288" s="179" t="s">
        <v>935</v>
      </c>
      <c r="F288" s="169">
        <v>1</v>
      </c>
      <c r="G288" s="169">
        <v>1</v>
      </c>
      <c r="H288" s="180">
        <f t="shared" ref="H288:H318" si="24">F288*G288</f>
        <v>1</v>
      </c>
      <c r="I288" s="88" t="s">
        <v>1022</v>
      </c>
      <c r="J288" s="138" t="e">
        <f>VLOOKUP(#REF!,#REF!,2,FALSE)</f>
        <v>#REF!</v>
      </c>
    </row>
    <row r="289" spans="1:10" x14ac:dyDescent="0.2">
      <c r="A289" s="175" t="s">
        <v>1448</v>
      </c>
      <c r="B289" s="176" t="s">
        <v>936</v>
      </c>
      <c r="C289" s="177" t="s">
        <v>937</v>
      </c>
      <c r="D289" s="178" t="s">
        <v>938</v>
      </c>
      <c r="E289" s="179" t="s">
        <v>939</v>
      </c>
      <c r="F289" s="169">
        <v>1</v>
      </c>
      <c r="G289" s="169">
        <v>1</v>
      </c>
      <c r="H289" s="180">
        <f t="shared" si="24"/>
        <v>1</v>
      </c>
      <c r="I289" s="88" t="s">
        <v>1022</v>
      </c>
      <c r="J289" s="138" t="e">
        <f>VLOOKUP(#REF!,#REF!,2,FALSE)</f>
        <v>#REF!</v>
      </c>
    </row>
    <row r="290" spans="1:10" x14ac:dyDescent="0.2">
      <c r="A290" s="175" t="s">
        <v>1449</v>
      </c>
      <c r="B290" s="176" t="s">
        <v>940</v>
      </c>
      <c r="C290" s="177" t="s">
        <v>941</v>
      </c>
      <c r="D290" s="178" t="s">
        <v>942</v>
      </c>
      <c r="E290" s="179" t="s">
        <v>943</v>
      </c>
      <c r="F290" s="169">
        <v>1</v>
      </c>
      <c r="G290" s="169">
        <v>1</v>
      </c>
      <c r="H290" s="180">
        <f t="shared" si="24"/>
        <v>1</v>
      </c>
      <c r="I290" s="88" t="s">
        <v>1022</v>
      </c>
      <c r="J290" s="138" t="e">
        <f>VLOOKUP(#REF!,#REF!,2,FALSE)</f>
        <v>#REF!</v>
      </c>
    </row>
    <row r="291" spans="1:10" ht="25.5" x14ac:dyDescent="0.2">
      <c r="A291" s="175" t="s">
        <v>1450</v>
      </c>
      <c r="B291" s="176" t="s">
        <v>569</v>
      </c>
      <c r="C291" s="177" t="s">
        <v>944</v>
      </c>
      <c r="D291" s="176" t="s">
        <v>569</v>
      </c>
      <c r="E291" s="179" t="s">
        <v>945</v>
      </c>
      <c r="F291" s="169">
        <v>1</v>
      </c>
      <c r="G291" s="169">
        <v>1</v>
      </c>
      <c r="H291" s="180">
        <f t="shared" si="24"/>
        <v>1</v>
      </c>
      <c r="I291" s="88" t="s">
        <v>1022</v>
      </c>
      <c r="J291" s="138" t="e">
        <f>VLOOKUP(#REF!,#REF!,2,FALSE)</f>
        <v>#REF!</v>
      </c>
    </row>
    <row r="292" spans="1:10" x14ac:dyDescent="0.2">
      <c r="A292" s="175" t="s">
        <v>1451</v>
      </c>
      <c r="B292" s="176" t="s">
        <v>946</v>
      </c>
      <c r="C292" s="177" t="s">
        <v>947</v>
      </c>
      <c r="D292" s="178" t="s">
        <v>948</v>
      </c>
      <c r="E292" s="179" t="s">
        <v>949</v>
      </c>
      <c r="F292" s="169">
        <v>1</v>
      </c>
      <c r="G292" s="169">
        <v>1</v>
      </c>
      <c r="H292" s="180">
        <f t="shared" si="24"/>
        <v>1</v>
      </c>
      <c r="I292" s="88" t="s">
        <v>1022</v>
      </c>
      <c r="J292" s="138" t="e">
        <f>VLOOKUP(#REF!,#REF!,2,FALSE)</f>
        <v>#REF!</v>
      </c>
    </row>
    <row r="293" spans="1:10" x14ac:dyDescent="0.2">
      <c r="A293" s="175" t="s">
        <v>1452</v>
      </c>
      <c r="B293" s="176" t="s">
        <v>950</v>
      </c>
      <c r="C293" s="177" t="s">
        <v>951</v>
      </c>
      <c r="D293" s="178" t="s">
        <v>952</v>
      </c>
      <c r="E293" s="179" t="s">
        <v>953</v>
      </c>
      <c r="F293" s="169">
        <v>1</v>
      </c>
      <c r="G293" s="169">
        <v>1</v>
      </c>
      <c r="H293" s="180">
        <f t="shared" si="24"/>
        <v>1</v>
      </c>
      <c r="I293" s="88" t="s">
        <v>1022</v>
      </c>
      <c r="J293" s="138" t="e">
        <f>VLOOKUP(#REF!,#REF!,2,FALSE)</f>
        <v>#REF!</v>
      </c>
    </row>
    <row r="294" spans="1:10" x14ac:dyDescent="0.2">
      <c r="A294" s="175" t="s">
        <v>1453</v>
      </c>
      <c r="B294" s="176" t="s">
        <v>954</v>
      </c>
      <c r="C294" s="177" t="s">
        <v>955</v>
      </c>
      <c r="D294" s="178" t="s">
        <v>956</v>
      </c>
      <c r="E294" s="179" t="s">
        <v>955</v>
      </c>
      <c r="F294" s="169">
        <v>1</v>
      </c>
      <c r="G294" s="169">
        <v>1</v>
      </c>
      <c r="H294" s="180">
        <f t="shared" si="24"/>
        <v>1</v>
      </c>
      <c r="I294" s="88" t="s">
        <v>1022</v>
      </c>
      <c r="J294" s="138" t="e">
        <f>VLOOKUP(#REF!,#REF!,2,FALSE)</f>
        <v>#REF!</v>
      </c>
    </row>
    <row r="295" spans="1:10" x14ac:dyDescent="0.2">
      <c r="A295" s="175" t="s">
        <v>1454</v>
      </c>
      <c r="B295" s="176" t="s">
        <v>957</v>
      </c>
      <c r="C295" s="177" t="s">
        <v>1123</v>
      </c>
      <c r="D295" s="178" t="s">
        <v>957</v>
      </c>
      <c r="E295" s="179" t="s">
        <v>1123</v>
      </c>
      <c r="F295" s="169">
        <v>3</v>
      </c>
      <c r="G295" s="169">
        <v>3</v>
      </c>
      <c r="H295" s="180">
        <f t="shared" si="24"/>
        <v>9</v>
      </c>
      <c r="I295" s="89" t="s">
        <v>1020</v>
      </c>
      <c r="J295" s="138" t="e">
        <f>VLOOKUP(#REF!,#REF!,2,FALSE)</f>
        <v>#REF!</v>
      </c>
    </row>
    <row r="296" spans="1:10" x14ac:dyDescent="0.2">
      <c r="A296" s="175" t="s">
        <v>1455</v>
      </c>
      <c r="B296" s="176" t="s">
        <v>959</v>
      </c>
      <c r="C296" s="177" t="s">
        <v>958</v>
      </c>
      <c r="D296" s="178" t="s">
        <v>959</v>
      </c>
      <c r="E296" s="179" t="s">
        <v>958</v>
      </c>
      <c r="F296" s="169">
        <v>3</v>
      </c>
      <c r="G296" s="169">
        <v>2</v>
      </c>
      <c r="H296" s="180">
        <f t="shared" si="24"/>
        <v>6</v>
      </c>
      <c r="I296" s="89" t="s">
        <v>1020</v>
      </c>
      <c r="J296" s="138" t="e">
        <f>VLOOKUP(#REF!,#REF!,2,FALSE)</f>
        <v>#REF!</v>
      </c>
    </row>
    <row r="297" spans="1:10" x14ac:dyDescent="0.2">
      <c r="A297" s="175" t="s">
        <v>1456</v>
      </c>
      <c r="B297" s="176" t="s">
        <v>965</v>
      </c>
      <c r="C297" s="177" t="s">
        <v>960</v>
      </c>
      <c r="D297" s="178" t="s">
        <v>965</v>
      </c>
      <c r="E297" s="179" t="s">
        <v>961</v>
      </c>
      <c r="F297" s="169">
        <v>4</v>
      </c>
      <c r="G297" s="169">
        <v>2</v>
      </c>
      <c r="H297" s="180">
        <f t="shared" si="24"/>
        <v>8</v>
      </c>
      <c r="I297" s="89" t="s">
        <v>1020</v>
      </c>
      <c r="J297" s="138" t="e">
        <f>VLOOKUP(#REF!,#REF!,2,FALSE)</f>
        <v>#REF!</v>
      </c>
    </row>
    <row r="298" spans="1:10" x14ac:dyDescent="0.2">
      <c r="A298" s="175" t="s">
        <v>1457</v>
      </c>
      <c r="B298" s="176" t="s">
        <v>966</v>
      </c>
      <c r="C298" s="177" t="s">
        <v>967</v>
      </c>
      <c r="D298" s="178" t="s">
        <v>968</v>
      </c>
      <c r="E298" s="179" t="s">
        <v>967</v>
      </c>
      <c r="F298" s="169">
        <v>1</v>
      </c>
      <c r="G298" s="169">
        <v>1</v>
      </c>
      <c r="H298" s="180">
        <f t="shared" si="24"/>
        <v>1</v>
      </c>
      <c r="I298" s="88" t="s">
        <v>1022</v>
      </c>
      <c r="J298" s="138" t="e">
        <f>VLOOKUP(#REF!,#REF!,2,FALSE)</f>
        <v>#REF!</v>
      </c>
    </row>
    <row r="299" spans="1:10" x14ac:dyDescent="0.2">
      <c r="A299" s="175" t="s">
        <v>1458</v>
      </c>
      <c r="B299" s="176" t="s">
        <v>969</v>
      </c>
      <c r="C299" s="177" t="s">
        <v>970</v>
      </c>
      <c r="D299" s="178" t="s">
        <v>969</v>
      </c>
      <c r="E299" s="179" t="s">
        <v>970</v>
      </c>
      <c r="F299" s="169">
        <v>1</v>
      </c>
      <c r="G299" s="169">
        <v>1</v>
      </c>
      <c r="H299" s="180">
        <f t="shared" si="24"/>
        <v>1</v>
      </c>
      <c r="I299" s="88" t="s">
        <v>1022</v>
      </c>
      <c r="J299" s="138" t="e">
        <f>VLOOKUP(#REF!,#REF!,2,FALSE)</f>
        <v>#REF!</v>
      </c>
    </row>
    <row r="300" spans="1:10" ht="25.5" x14ac:dyDescent="0.2">
      <c r="A300" s="175" t="s">
        <v>1459</v>
      </c>
      <c r="B300" s="176" t="s">
        <v>971</v>
      </c>
      <c r="C300" s="177" t="s">
        <v>972</v>
      </c>
      <c r="D300" s="178" t="s">
        <v>973</v>
      </c>
      <c r="E300" s="179" t="s">
        <v>974</v>
      </c>
      <c r="F300" s="169">
        <v>2</v>
      </c>
      <c r="G300" s="169">
        <v>2</v>
      </c>
      <c r="H300" s="180">
        <f t="shared" si="24"/>
        <v>4</v>
      </c>
      <c r="I300" s="88" t="s">
        <v>1022</v>
      </c>
      <c r="J300" s="138" t="e">
        <f>VLOOKUP(#REF!,#REF!,2,FALSE)</f>
        <v>#REF!</v>
      </c>
    </row>
    <row r="301" spans="1:10" x14ac:dyDescent="0.2">
      <c r="A301" s="175" t="s">
        <v>1460</v>
      </c>
      <c r="B301" s="206" t="s">
        <v>975</v>
      </c>
      <c r="C301" s="207" t="s">
        <v>976</v>
      </c>
      <c r="D301" s="178" t="s">
        <v>1134</v>
      </c>
      <c r="E301" s="179" t="s">
        <v>977</v>
      </c>
      <c r="F301" s="169">
        <v>1</v>
      </c>
      <c r="G301" s="169">
        <v>1</v>
      </c>
      <c r="H301" s="180">
        <f t="shared" si="24"/>
        <v>1</v>
      </c>
      <c r="I301" s="88" t="s">
        <v>1022</v>
      </c>
      <c r="J301" s="138" t="e">
        <f>VLOOKUP(#REF!,#REF!,2,FALSE)</f>
        <v>#REF!</v>
      </c>
    </row>
    <row r="302" spans="1:10" ht="25.5" x14ac:dyDescent="0.2">
      <c r="A302" s="175" t="s">
        <v>1461</v>
      </c>
      <c r="B302" s="176" t="s">
        <v>978</v>
      </c>
      <c r="C302" s="177" t="s">
        <v>979</v>
      </c>
      <c r="D302" s="178" t="s">
        <v>980</v>
      </c>
      <c r="E302" s="179" t="s">
        <v>981</v>
      </c>
      <c r="F302" s="169">
        <v>1</v>
      </c>
      <c r="G302" s="169">
        <v>1</v>
      </c>
      <c r="H302" s="180">
        <f t="shared" si="24"/>
        <v>1</v>
      </c>
      <c r="I302" s="88" t="s">
        <v>1022</v>
      </c>
      <c r="J302" s="138" t="e">
        <f>VLOOKUP(#REF!,#REF!,2,FALSE)</f>
        <v>#REF!</v>
      </c>
    </row>
    <row r="303" spans="1:10" x14ac:dyDescent="0.2">
      <c r="A303" s="175" t="s">
        <v>1462</v>
      </c>
      <c r="B303" s="176" t="s">
        <v>982</v>
      </c>
      <c r="C303" s="177" t="s">
        <v>983</v>
      </c>
      <c r="D303" s="178" t="s">
        <v>984</v>
      </c>
      <c r="E303" s="179" t="s">
        <v>983</v>
      </c>
      <c r="F303" s="169">
        <v>1</v>
      </c>
      <c r="G303" s="169">
        <v>1</v>
      </c>
      <c r="H303" s="180">
        <f t="shared" si="24"/>
        <v>1</v>
      </c>
      <c r="I303" s="88" t="s">
        <v>1022</v>
      </c>
      <c r="J303" s="138" t="e">
        <f>VLOOKUP(#REF!,#REF!,2,FALSE)</f>
        <v>#REF!</v>
      </c>
    </row>
    <row r="304" spans="1:10" x14ac:dyDescent="0.2">
      <c r="A304" s="175" t="s">
        <v>1463</v>
      </c>
      <c r="B304" s="176" t="s">
        <v>985</v>
      </c>
      <c r="C304" s="177" t="s">
        <v>986</v>
      </c>
      <c r="D304" s="178" t="s">
        <v>987</v>
      </c>
      <c r="E304" s="179" t="s">
        <v>986</v>
      </c>
      <c r="F304" s="169">
        <v>1</v>
      </c>
      <c r="G304" s="169">
        <v>1</v>
      </c>
      <c r="H304" s="180">
        <f t="shared" si="24"/>
        <v>1</v>
      </c>
      <c r="I304" s="88" t="s">
        <v>1022</v>
      </c>
      <c r="J304" s="138" t="e">
        <f>VLOOKUP(#REF!,#REF!,2,FALSE)</f>
        <v>#REF!</v>
      </c>
    </row>
    <row r="305" spans="1:10" x14ac:dyDescent="0.2">
      <c r="A305" s="175" t="s">
        <v>1464</v>
      </c>
      <c r="B305" s="176" t="s">
        <v>988</v>
      </c>
      <c r="C305" s="177" t="s">
        <v>989</v>
      </c>
      <c r="D305" s="178" t="s">
        <v>990</v>
      </c>
      <c r="E305" s="179" t="s">
        <v>991</v>
      </c>
      <c r="F305" s="169">
        <v>1</v>
      </c>
      <c r="G305" s="169">
        <v>1</v>
      </c>
      <c r="H305" s="180">
        <f t="shared" si="24"/>
        <v>1</v>
      </c>
      <c r="I305" s="88" t="s">
        <v>1022</v>
      </c>
      <c r="J305" s="138" t="e">
        <f>VLOOKUP(#REF!,#REF!,2,FALSE)</f>
        <v>#REF!</v>
      </c>
    </row>
    <row r="306" spans="1:10" x14ac:dyDescent="0.2">
      <c r="A306" s="175" t="s">
        <v>1465</v>
      </c>
      <c r="B306" s="176" t="s">
        <v>992</v>
      </c>
      <c r="C306" s="177" t="s">
        <v>993</v>
      </c>
      <c r="D306" s="178" t="s">
        <v>994</v>
      </c>
      <c r="E306" s="179" t="s">
        <v>995</v>
      </c>
      <c r="F306" s="169">
        <v>1</v>
      </c>
      <c r="G306" s="169">
        <v>1</v>
      </c>
      <c r="H306" s="180">
        <f t="shared" si="24"/>
        <v>1</v>
      </c>
      <c r="I306" s="88" t="s">
        <v>1022</v>
      </c>
    </row>
    <row r="307" spans="1:10" s="142" customFormat="1" ht="25.5" x14ac:dyDescent="0.2">
      <c r="A307" s="175" t="s">
        <v>1466</v>
      </c>
      <c r="B307" s="176" t="s">
        <v>996</v>
      </c>
      <c r="C307" s="177" t="s">
        <v>997</v>
      </c>
      <c r="D307" s="178" t="s">
        <v>998</v>
      </c>
      <c r="E307" s="179" t="s">
        <v>997</v>
      </c>
      <c r="F307" s="169">
        <v>2</v>
      </c>
      <c r="G307" s="169">
        <v>2</v>
      </c>
      <c r="H307" s="180">
        <f t="shared" si="24"/>
        <v>4</v>
      </c>
      <c r="I307" s="88" t="s">
        <v>1022</v>
      </c>
    </row>
    <row r="308" spans="1:10" s="142" customFormat="1" x14ac:dyDescent="0.2">
      <c r="A308" s="175" t="s">
        <v>1467</v>
      </c>
      <c r="B308" s="176" t="s">
        <v>1084</v>
      </c>
      <c r="C308" s="177" t="s">
        <v>999</v>
      </c>
      <c r="D308" s="176" t="s">
        <v>1084</v>
      </c>
      <c r="E308" s="179" t="s">
        <v>999</v>
      </c>
      <c r="F308" s="169">
        <v>2</v>
      </c>
      <c r="G308" s="169">
        <v>2</v>
      </c>
      <c r="H308" s="180">
        <f t="shared" si="24"/>
        <v>4</v>
      </c>
      <c r="I308" s="88" t="s">
        <v>1022</v>
      </c>
    </row>
    <row r="309" spans="1:10" s="142" customFormat="1" x14ac:dyDescent="0.2">
      <c r="A309" s="175" t="s">
        <v>1468</v>
      </c>
      <c r="B309" s="176" t="s">
        <v>1000</v>
      </c>
      <c r="C309" s="177" t="s">
        <v>1001</v>
      </c>
      <c r="D309" s="178" t="s">
        <v>1000</v>
      </c>
      <c r="E309" s="179" t="s">
        <v>1001</v>
      </c>
      <c r="F309" s="169">
        <v>1</v>
      </c>
      <c r="G309" s="169">
        <v>1</v>
      </c>
      <c r="H309" s="180">
        <f t="shared" si="24"/>
        <v>1</v>
      </c>
      <c r="I309" s="88" t="s">
        <v>1022</v>
      </c>
    </row>
    <row r="310" spans="1:10" s="142" customFormat="1" x14ac:dyDescent="0.2">
      <c r="A310" s="175" t="s">
        <v>1469</v>
      </c>
      <c r="B310" s="176" t="s">
        <v>1002</v>
      </c>
      <c r="C310" s="177" t="s">
        <v>1003</v>
      </c>
      <c r="D310" s="178" t="s">
        <v>1002</v>
      </c>
      <c r="E310" s="179" t="s">
        <v>1003</v>
      </c>
      <c r="F310" s="169">
        <v>1</v>
      </c>
      <c r="G310" s="169">
        <v>1</v>
      </c>
      <c r="H310" s="180">
        <f t="shared" si="24"/>
        <v>1</v>
      </c>
      <c r="I310" s="88" t="s">
        <v>1022</v>
      </c>
    </row>
    <row r="311" spans="1:10" s="142" customFormat="1" ht="25.5" customHeight="1" x14ac:dyDescent="0.2">
      <c r="A311" s="175" t="s">
        <v>1447</v>
      </c>
      <c r="B311" s="176" t="s">
        <v>1004</v>
      </c>
      <c r="C311" s="177" t="s">
        <v>1005</v>
      </c>
      <c r="D311" s="178" t="s">
        <v>934</v>
      </c>
      <c r="E311" s="179" t="s">
        <v>935</v>
      </c>
      <c r="F311" s="169">
        <v>1</v>
      </c>
      <c r="G311" s="169">
        <v>1</v>
      </c>
      <c r="H311" s="180">
        <f t="shared" si="24"/>
        <v>1</v>
      </c>
      <c r="I311" s="88" t="s">
        <v>1022</v>
      </c>
    </row>
    <row r="312" spans="1:10" s="142" customFormat="1" ht="35.25" customHeight="1" x14ac:dyDescent="0.2">
      <c r="A312" s="175" t="s">
        <v>1448</v>
      </c>
      <c r="B312" s="176" t="s">
        <v>1006</v>
      </c>
      <c r="C312" s="177" t="s">
        <v>1007</v>
      </c>
      <c r="D312" s="178" t="s">
        <v>938</v>
      </c>
      <c r="E312" s="179" t="s">
        <v>939</v>
      </c>
      <c r="F312" s="169">
        <v>1</v>
      </c>
      <c r="G312" s="169">
        <v>1</v>
      </c>
      <c r="H312" s="180">
        <f t="shared" si="24"/>
        <v>1</v>
      </c>
      <c r="I312" s="88" t="s">
        <v>1022</v>
      </c>
    </row>
    <row r="313" spans="1:10" s="142" customFormat="1" x14ac:dyDescent="0.2">
      <c r="A313" s="175" t="s">
        <v>1449</v>
      </c>
      <c r="B313" s="176" t="s">
        <v>1008</v>
      </c>
      <c r="C313" s="177" t="s">
        <v>1009</v>
      </c>
      <c r="D313" s="178" t="s">
        <v>942</v>
      </c>
      <c r="E313" s="179" t="s">
        <v>943</v>
      </c>
      <c r="F313" s="169">
        <v>1</v>
      </c>
      <c r="G313" s="169">
        <v>1</v>
      </c>
      <c r="H313" s="180">
        <f t="shared" si="24"/>
        <v>1</v>
      </c>
      <c r="I313" s="88" t="s">
        <v>1022</v>
      </c>
    </row>
    <row r="314" spans="1:10" s="142" customFormat="1" ht="53.25" customHeight="1" x14ac:dyDescent="0.2">
      <c r="A314" s="175" t="s">
        <v>1451</v>
      </c>
      <c r="B314" s="176" t="s">
        <v>1010</v>
      </c>
      <c r="C314" s="177" t="s">
        <v>1011</v>
      </c>
      <c r="D314" s="178" t="s">
        <v>1012</v>
      </c>
      <c r="E314" s="179" t="s">
        <v>949</v>
      </c>
      <c r="F314" s="169">
        <v>1</v>
      </c>
      <c r="G314" s="169">
        <v>1</v>
      </c>
      <c r="H314" s="180">
        <f t="shared" si="24"/>
        <v>1</v>
      </c>
      <c r="I314" s="88" t="s">
        <v>1022</v>
      </c>
    </row>
    <row r="315" spans="1:10" s="142" customFormat="1" x14ac:dyDescent="0.2">
      <c r="A315" s="175" t="s">
        <v>1452</v>
      </c>
      <c r="B315" s="176" t="s">
        <v>1013</v>
      </c>
      <c r="C315" s="177" t="s">
        <v>1014</v>
      </c>
      <c r="D315" s="178" t="s">
        <v>952</v>
      </c>
      <c r="E315" s="179" t="s">
        <v>953</v>
      </c>
      <c r="F315" s="169">
        <v>1</v>
      </c>
      <c r="G315" s="169">
        <v>1</v>
      </c>
      <c r="H315" s="180">
        <f t="shared" si="24"/>
        <v>1</v>
      </c>
      <c r="I315" s="88" t="s">
        <v>1022</v>
      </c>
    </row>
    <row r="316" spans="1:10" s="142" customFormat="1" ht="25.5" x14ac:dyDescent="0.2">
      <c r="A316" s="175" t="s">
        <v>1466</v>
      </c>
      <c r="B316" s="176" t="s">
        <v>1015</v>
      </c>
      <c r="C316" s="177" t="s">
        <v>1016</v>
      </c>
      <c r="D316" s="178" t="s">
        <v>998</v>
      </c>
      <c r="E316" s="179" t="s">
        <v>997</v>
      </c>
      <c r="F316" s="169">
        <v>2</v>
      </c>
      <c r="G316" s="169">
        <v>2</v>
      </c>
      <c r="H316" s="180">
        <f t="shared" si="24"/>
        <v>4</v>
      </c>
      <c r="I316" s="88" t="s">
        <v>1022</v>
      </c>
    </row>
    <row r="317" spans="1:10" s="142" customFormat="1" x14ac:dyDescent="0.2">
      <c r="A317" s="175" t="s">
        <v>1467</v>
      </c>
      <c r="B317" s="176" t="s">
        <v>1085</v>
      </c>
      <c r="C317" s="177" t="s">
        <v>1017</v>
      </c>
      <c r="D317" s="176" t="s">
        <v>1085</v>
      </c>
      <c r="E317" s="179" t="s">
        <v>999</v>
      </c>
      <c r="F317" s="169">
        <v>2</v>
      </c>
      <c r="G317" s="169">
        <v>2</v>
      </c>
      <c r="H317" s="180">
        <f t="shared" si="24"/>
        <v>4</v>
      </c>
      <c r="I317" s="88" t="s">
        <v>1022</v>
      </c>
    </row>
    <row r="318" spans="1:10" s="142" customFormat="1" x14ac:dyDescent="0.2">
      <c r="A318" s="175" t="s">
        <v>1470</v>
      </c>
      <c r="B318" s="176" t="s">
        <v>1018</v>
      </c>
      <c r="C318" s="177" t="s">
        <v>896</v>
      </c>
      <c r="D318" s="178" t="s">
        <v>1019</v>
      </c>
      <c r="E318" s="179" t="s">
        <v>896</v>
      </c>
      <c r="F318" s="169">
        <v>2</v>
      </c>
      <c r="G318" s="169">
        <v>2</v>
      </c>
      <c r="H318" s="180">
        <f t="shared" si="24"/>
        <v>4</v>
      </c>
      <c r="I318" s="88" t="s">
        <v>1022</v>
      </c>
    </row>
    <row r="319" spans="1:10" s="142" customFormat="1" x14ac:dyDescent="0.2">
      <c r="A319" s="143"/>
      <c r="B319" s="144"/>
      <c r="C319" s="145"/>
      <c r="D319" s="146"/>
      <c r="E319" s="146"/>
      <c r="F319" s="146"/>
      <c r="G319" s="146"/>
      <c r="H319" s="146"/>
      <c r="I319" s="147"/>
    </row>
    <row r="320" spans="1:10" s="142" customFormat="1" x14ac:dyDescent="0.2">
      <c r="A320" s="143"/>
      <c r="B320" s="144"/>
      <c r="C320" s="145"/>
      <c r="D320" s="146"/>
      <c r="E320" s="146"/>
      <c r="F320" s="146"/>
      <c r="G320" s="146"/>
      <c r="H320" s="146"/>
      <c r="I320" s="147"/>
    </row>
    <row r="321" spans="1:9" s="142" customFormat="1" x14ac:dyDescent="0.2">
      <c r="A321" s="148"/>
      <c r="C321" s="149"/>
      <c r="I321" s="147"/>
    </row>
    <row r="322" spans="1:9" s="142" customFormat="1" x14ac:dyDescent="0.2">
      <c r="A322" s="148"/>
      <c r="C322" s="149"/>
      <c r="I322" s="147"/>
    </row>
    <row r="323" spans="1:9" s="142" customFormat="1" x14ac:dyDescent="0.2">
      <c r="A323" s="148"/>
      <c r="C323" s="149"/>
      <c r="I323" s="147"/>
    </row>
    <row r="324" spans="1:9" s="142" customFormat="1" x14ac:dyDescent="0.2">
      <c r="A324" s="148"/>
      <c r="C324" s="149"/>
      <c r="I324" s="147"/>
    </row>
    <row r="325" spans="1:9" s="142" customFormat="1" x14ac:dyDescent="0.2">
      <c r="A325" s="148"/>
      <c r="C325" s="149"/>
      <c r="I325" s="147"/>
    </row>
    <row r="326" spans="1:9" s="142" customFormat="1" x14ac:dyDescent="0.2">
      <c r="A326" s="148"/>
      <c r="C326" s="149"/>
      <c r="I326" s="147"/>
    </row>
    <row r="327" spans="1:9" s="142" customFormat="1" x14ac:dyDescent="0.2">
      <c r="A327" s="148"/>
      <c r="C327" s="149"/>
      <c r="I327" s="147"/>
    </row>
    <row r="328" spans="1:9" s="142" customFormat="1" x14ac:dyDescent="0.2">
      <c r="A328" s="148"/>
      <c r="C328" s="149"/>
      <c r="I328" s="147"/>
    </row>
    <row r="329" spans="1:9" s="142" customFormat="1" x14ac:dyDescent="0.2">
      <c r="A329" s="148"/>
      <c r="C329" s="149"/>
      <c r="I329" s="147"/>
    </row>
    <row r="330" spans="1:9" s="142" customFormat="1" x14ac:dyDescent="0.2">
      <c r="A330" s="148"/>
      <c r="C330" s="149"/>
      <c r="I330" s="147"/>
    </row>
    <row r="331" spans="1:9" s="142" customFormat="1" x14ac:dyDescent="0.2">
      <c r="A331" s="148"/>
      <c r="C331" s="149"/>
      <c r="I331" s="147"/>
    </row>
    <row r="332" spans="1:9" s="142" customFormat="1" x14ac:dyDescent="0.2">
      <c r="A332" s="148"/>
      <c r="C332" s="149"/>
      <c r="I332" s="147"/>
    </row>
    <row r="333" spans="1:9" s="142" customFormat="1" x14ac:dyDescent="0.2">
      <c r="A333" s="148"/>
      <c r="C333" s="149"/>
      <c r="I333" s="147"/>
    </row>
    <row r="334" spans="1:9" s="142" customFormat="1" x14ac:dyDescent="0.2">
      <c r="A334" s="148"/>
      <c r="C334" s="149"/>
      <c r="I334" s="147"/>
    </row>
    <row r="335" spans="1:9" s="142" customFormat="1" x14ac:dyDescent="0.2">
      <c r="A335" s="148"/>
      <c r="C335" s="149"/>
      <c r="I335" s="147"/>
    </row>
    <row r="336" spans="1:9" s="142" customFormat="1" x14ac:dyDescent="0.2">
      <c r="A336" s="148"/>
      <c r="C336" s="149"/>
      <c r="I336" s="147"/>
    </row>
    <row r="337" spans="1:9" s="142" customFormat="1" x14ac:dyDescent="0.2">
      <c r="A337" s="148"/>
      <c r="C337" s="149"/>
      <c r="I337" s="147"/>
    </row>
    <row r="338" spans="1:9" s="142" customFormat="1" x14ac:dyDescent="0.2">
      <c r="A338" s="148"/>
      <c r="C338" s="149"/>
      <c r="I338" s="147"/>
    </row>
    <row r="339" spans="1:9" s="142" customFormat="1" x14ac:dyDescent="0.2">
      <c r="A339" s="148"/>
      <c r="C339" s="149"/>
      <c r="I339" s="147"/>
    </row>
    <row r="340" spans="1:9" s="142" customFormat="1" x14ac:dyDescent="0.2">
      <c r="A340" s="148"/>
      <c r="C340" s="149"/>
      <c r="I340" s="147"/>
    </row>
    <row r="341" spans="1:9" s="142" customFormat="1" x14ac:dyDescent="0.2">
      <c r="A341" s="148"/>
      <c r="C341" s="149"/>
      <c r="I341" s="147"/>
    </row>
    <row r="342" spans="1:9" s="142" customFormat="1" x14ac:dyDescent="0.2">
      <c r="A342" s="148"/>
      <c r="C342" s="149"/>
      <c r="I342" s="147"/>
    </row>
    <row r="343" spans="1:9" s="142" customFormat="1" x14ac:dyDescent="0.2">
      <c r="A343" s="148"/>
      <c r="C343" s="149"/>
      <c r="I343" s="147"/>
    </row>
    <row r="344" spans="1:9" s="142" customFormat="1" x14ac:dyDescent="0.2">
      <c r="A344" s="148"/>
      <c r="C344" s="149"/>
      <c r="I344" s="147"/>
    </row>
    <row r="345" spans="1:9" s="142" customFormat="1" x14ac:dyDescent="0.2">
      <c r="A345" s="148"/>
      <c r="C345" s="149"/>
      <c r="I345" s="147"/>
    </row>
    <row r="346" spans="1:9" s="142" customFormat="1" x14ac:dyDescent="0.2">
      <c r="A346" s="148"/>
      <c r="C346" s="149"/>
      <c r="I346" s="147"/>
    </row>
    <row r="347" spans="1:9" s="142" customFormat="1" x14ac:dyDescent="0.2">
      <c r="A347" s="148"/>
      <c r="C347" s="149"/>
      <c r="I347" s="147"/>
    </row>
    <row r="348" spans="1:9" s="142" customFormat="1" x14ac:dyDescent="0.2">
      <c r="A348" s="148"/>
      <c r="C348" s="149"/>
      <c r="I348" s="147"/>
    </row>
    <row r="349" spans="1:9" s="142" customFormat="1" x14ac:dyDescent="0.2">
      <c r="A349" s="148"/>
      <c r="C349" s="149"/>
      <c r="I349" s="147"/>
    </row>
    <row r="350" spans="1:9" s="142" customFormat="1" x14ac:dyDescent="0.2">
      <c r="A350" s="148"/>
      <c r="C350" s="149"/>
      <c r="I350" s="147"/>
    </row>
    <row r="351" spans="1:9" s="142" customFormat="1" x14ac:dyDescent="0.2">
      <c r="A351" s="148"/>
      <c r="C351" s="149"/>
      <c r="I351" s="147"/>
    </row>
    <row r="352" spans="1:9" s="142" customFormat="1" x14ac:dyDescent="0.2">
      <c r="A352" s="148"/>
      <c r="C352" s="149"/>
      <c r="I352" s="147"/>
    </row>
    <row r="353" spans="1:9" s="142" customFormat="1" x14ac:dyDescent="0.2">
      <c r="A353" s="148"/>
      <c r="C353" s="149"/>
      <c r="I353" s="147"/>
    </row>
    <row r="354" spans="1:9" s="142" customFormat="1" x14ac:dyDescent="0.2">
      <c r="A354" s="148"/>
      <c r="C354" s="149"/>
      <c r="I354" s="147"/>
    </row>
    <row r="355" spans="1:9" s="142" customFormat="1" x14ac:dyDescent="0.2">
      <c r="A355" s="148"/>
      <c r="C355" s="149"/>
      <c r="I355" s="147"/>
    </row>
    <row r="356" spans="1:9" s="142" customFormat="1" x14ac:dyDescent="0.2">
      <c r="A356" s="148"/>
      <c r="C356" s="149"/>
      <c r="I356" s="147"/>
    </row>
    <row r="357" spans="1:9" s="142" customFormat="1" x14ac:dyDescent="0.2">
      <c r="A357" s="148"/>
      <c r="C357" s="149"/>
      <c r="I357" s="147"/>
    </row>
    <row r="358" spans="1:9" s="142" customFormat="1" x14ac:dyDescent="0.2">
      <c r="A358" s="148"/>
      <c r="C358" s="149"/>
      <c r="I358" s="147"/>
    </row>
    <row r="359" spans="1:9" s="142" customFormat="1" x14ac:dyDescent="0.2">
      <c r="A359" s="148"/>
      <c r="C359" s="149"/>
      <c r="I359" s="147"/>
    </row>
    <row r="360" spans="1:9" s="142" customFormat="1" x14ac:dyDescent="0.2">
      <c r="A360" s="148"/>
      <c r="C360" s="149"/>
      <c r="I360" s="147"/>
    </row>
    <row r="361" spans="1:9" s="142" customFormat="1" x14ac:dyDescent="0.2">
      <c r="A361" s="148"/>
      <c r="C361" s="149"/>
      <c r="I361" s="147"/>
    </row>
    <row r="362" spans="1:9" s="142" customFormat="1" x14ac:dyDescent="0.2">
      <c r="A362" s="148"/>
      <c r="C362" s="149"/>
      <c r="I362" s="147"/>
    </row>
    <row r="363" spans="1:9" s="142" customFormat="1" x14ac:dyDescent="0.2">
      <c r="A363" s="148"/>
      <c r="C363" s="149"/>
      <c r="I363" s="147"/>
    </row>
    <row r="364" spans="1:9" s="142" customFormat="1" x14ac:dyDescent="0.2">
      <c r="A364" s="148"/>
      <c r="C364" s="149"/>
      <c r="I364" s="147"/>
    </row>
    <row r="365" spans="1:9" s="142" customFormat="1" x14ac:dyDescent="0.2">
      <c r="A365" s="148"/>
      <c r="C365" s="149"/>
      <c r="I365" s="147"/>
    </row>
    <row r="366" spans="1:9" s="142" customFormat="1" x14ac:dyDescent="0.2">
      <c r="A366" s="148"/>
      <c r="C366" s="149"/>
      <c r="I366" s="147"/>
    </row>
    <row r="367" spans="1:9" s="142" customFormat="1" x14ac:dyDescent="0.2">
      <c r="A367" s="148"/>
      <c r="C367" s="149"/>
      <c r="I367" s="147"/>
    </row>
    <row r="368" spans="1:9" s="142" customFormat="1" x14ac:dyDescent="0.2">
      <c r="A368" s="148"/>
      <c r="C368" s="149"/>
      <c r="I368" s="147"/>
    </row>
    <row r="369" spans="1:11" s="142" customFormat="1" x14ac:dyDescent="0.2">
      <c r="A369" s="148"/>
      <c r="C369" s="149"/>
      <c r="I369" s="147"/>
    </row>
    <row r="370" spans="1:11" s="142" customFormat="1" x14ac:dyDescent="0.2">
      <c r="A370" s="148"/>
      <c r="C370" s="149"/>
      <c r="I370" s="147"/>
    </row>
    <row r="371" spans="1:11" s="142" customFormat="1" x14ac:dyDescent="0.2">
      <c r="A371" s="148"/>
      <c r="C371" s="149"/>
      <c r="I371" s="147"/>
    </row>
    <row r="372" spans="1:11" s="142" customFormat="1" x14ac:dyDescent="0.2">
      <c r="A372" s="148"/>
      <c r="C372" s="149"/>
      <c r="I372" s="147"/>
    </row>
    <row r="373" spans="1:11" s="142" customFormat="1" x14ac:dyDescent="0.2">
      <c r="A373" s="148"/>
      <c r="C373" s="149"/>
      <c r="I373" s="147"/>
    </row>
    <row r="374" spans="1:11" s="142" customFormat="1" x14ac:dyDescent="0.2">
      <c r="A374" s="148"/>
      <c r="C374" s="149"/>
      <c r="I374" s="147"/>
    </row>
    <row r="375" spans="1:11" s="142" customFormat="1" x14ac:dyDescent="0.2">
      <c r="A375" s="148"/>
      <c r="C375" s="149"/>
      <c r="I375" s="147"/>
    </row>
    <row r="376" spans="1:11" s="142" customFormat="1" x14ac:dyDescent="0.2">
      <c r="A376" s="148"/>
      <c r="C376" s="149"/>
      <c r="I376" s="147"/>
    </row>
    <row r="377" spans="1:11" s="142" customFormat="1" x14ac:dyDescent="0.2">
      <c r="A377" s="148"/>
      <c r="C377" s="149"/>
      <c r="I377" s="147"/>
    </row>
    <row r="378" spans="1:11" s="142" customFormat="1" x14ac:dyDescent="0.2">
      <c r="A378" s="148"/>
      <c r="C378" s="149"/>
      <c r="I378" s="147"/>
    </row>
    <row r="379" spans="1:11" s="142" customFormat="1" x14ac:dyDescent="0.2">
      <c r="A379" s="148"/>
      <c r="C379" s="149"/>
      <c r="I379" s="147"/>
    </row>
    <row r="380" spans="1:11" s="142" customFormat="1" x14ac:dyDescent="0.2">
      <c r="A380" s="148"/>
      <c r="C380" s="149"/>
      <c r="I380" s="147"/>
    </row>
    <row r="381" spans="1:11" s="142" customFormat="1" x14ac:dyDescent="0.2">
      <c r="A381" s="148"/>
      <c r="C381" s="149"/>
      <c r="I381" s="147"/>
    </row>
    <row r="382" spans="1:11" s="142" customFormat="1" x14ac:dyDescent="0.2">
      <c r="A382" s="148"/>
      <c r="C382" s="149"/>
      <c r="I382" s="147"/>
    </row>
    <row r="383" spans="1:11" s="142" customFormat="1" x14ac:dyDescent="0.2">
      <c r="A383" s="148"/>
      <c r="C383" s="149"/>
      <c r="I383" s="147"/>
    </row>
    <row r="384" spans="1:11" x14ac:dyDescent="0.2">
      <c r="H384" s="142"/>
      <c r="I384" s="147"/>
      <c r="J384" s="142"/>
      <c r="K384" s="142"/>
    </row>
    <row r="385" spans="8:11" x14ac:dyDescent="0.2">
      <c r="H385" s="142"/>
      <c r="I385" s="147"/>
      <c r="J385" s="142"/>
      <c r="K385" s="142"/>
    </row>
    <row r="386" spans="8:11" x14ac:dyDescent="0.2">
      <c r="H386" s="142"/>
      <c r="I386" s="147"/>
      <c r="J386" s="142"/>
      <c r="K386" s="142"/>
    </row>
    <row r="387" spans="8:11" x14ac:dyDescent="0.2">
      <c r="H387" s="142"/>
      <c r="I387" s="147"/>
      <c r="J387" s="142"/>
      <c r="K387" s="142"/>
    </row>
    <row r="388" spans="8:11" x14ac:dyDescent="0.2">
      <c r="H388" s="142"/>
      <c r="I388" s="147"/>
      <c r="J388" s="142"/>
      <c r="K388" s="142"/>
    </row>
    <row r="389" spans="8:11" x14ac:dyDescent="0.2">
      <c r="H389" s="142"/>
      <c r="I389" s="147"/>
      <c r="J389" s="142"/>
      <c r="K389" s="142"/>
    </row>
    <row r="390" spans="8:11" x14ac:dyDescent="0.2">
      <c r="H390" s="142"/>
      <c r="I390" s="147"/>
      <c r="J390" s="142"/>
      <c r="K390" s="142"/>
    </row>
    <row r="391" spans="8:11" x14ac:dyDescent="0.2">
      <c r="H391" s="142"/>
      <c r="I391" s="147"/>
      <c r="J391" s="142"/>
      <c r="K391" s="142"/>
    </row>
    <row r="392" spans="8:11" x14ac:dyDescent="0.2">
      <c r="H392" s="142"/>
      <c r="I392" s="147"/>
      <c r="J392" s="142"/>
      <c r="K392" s="142"/>
    </row>
    <row r="393" spans="8:11" x14ac:dyDescent="0.2">
      <c r="H393" s="142"/>
      <c r="I393" s="147"/>
      <c r="J393" s="142"/>
      <c r="K393" s="142"/>
    </row>
    <row r="394" spans="8:11" x14ac:dyDescent="0.2">
      <c r="H394" s="142"/>
      <c r="I394" s="147"/>
      <c r="J394" s="142"/>
      <c r="K394" s="142"/>
    </row>
    <row r="395" spans="8:11" x14ac:dyDescent="0.2">
      <c r="H395" s="142"/>
      <c r="I395" s="147"/>
      <c r="J395" s="142"/>
      <c r="K395" s="142"/>
    </row>
    <row r="396" spans="8:11" x14ac:dyDescent="0.2">
      <c r="H396" s="142"/>
      <c r="I396" s="147"/>
      <c r="J396" s="142"/>
      <c r="K396" s="142"/>
    </row>
    <row r="397" spans="8:11" x14ac:dyDescent="0.2">
      <c r="H397" s="142"/>
      <c r="I397" s="147"/>
      <c r="J397" s="142"/>
      <c r="K397" s="142"/>
    </row>
    <row r="398" spans="8:11" x14ac:dyDescent="0.2">
      <c r="H398" s="142"/>
      <c r="I398" s="147"/>
      <c r="J398" s="142"/>
      <c r="K398" s="142"/>
    </row>
    <row r="399" spans="8:11" x14ac:dyDescent="0.2">
      <c r="H399" s="142"/>
      <c r="I399" s="147"/>
      <c r="J399" s="142"/>
      <c r="K399" s="142"/>
    </row>
    <row r="400" spans="8:11" x14ac:dyDescent="0.2">
      <c r="H400" s="142"/>
      <c r="I400" s="147"/>
      <c r="J400" s="142"/>
      <c r="K400" s="142"/>
    </row>
    <row r="401" spans="8:11" x14ac:dyDescent="0.2">
      <c r="H401" s="142"/>
      <c r="I401" s="147"/>
      <c r="J401" s="142"/>
      <c r="K401" s="142"/>
    </row>
    <row r="402" spans="8:11" x14ac:dyDescent="0.2">
      <c r="H402" s="142"/>
      <c r="I402" s="147"/>
      <c r="J402" s="142"/>
      <c r="K402" s="142"/>
    </row>
    <row r="403" spans="8:11" x14ac:dyDescent="0.2">
      <c r="H403" s="142"/>
      <c r="I403" s="147"/>
      <c r="J403" s="142"/>
      <c r="K403" s="142"/>
    </row>
    <row r="404" spans="8:11" x14ac:dyDescent="0.2">
      <c r="H404" s="142"/>
      <c r="I404" s="147"/>
      <c r="J404" s="142"/>
      <c r="K404" s="142"/>
    </row>
    <row r="405" spans="8:11" x14ac:dyDescent="0.2">
      <c r="H405" s="142"/>
      <c r="I405" s="147"/>
      <c r="J405" s="142"/>
      <c r="K405" s="142"/>
    </row>
    <row r="406" spans="8:11" x14ac:dyDescent="0.2">
      <c r="H406" s="142"/>
      <c r="I406" s="147"/>
      <c r="J406" s="142"/>
      <c r="K406" s="142"/>
    </row>
    <row r="407" spans="8:11" x14ac:dyDescent="0.2">
      <c r="H407" s="142"/>
      <c r="I407" s="147"/>
      <c r="J407" s="142"/>
      <c r="K407" s="142"/>
    </row>
    <row r="408" spans="8:11" x14ac:dyDescent="0.2">
      <c r="H408" s="142"/>
      <c r="I408" s="147"/>
      <c r="J408" s="142"/>
      <c r="K408" s="142"/>
    </row>
    <row r="409" spans="8:11" x14ac:dyDescent="0.2">
      <c r="H409" s="142"/>
      <c r="I409" s="147"/>
      <c r="J409" s="142"/>
      <c r="K409" s="142"/>
    </row>
    <row r="410" spans="8:11" x14ac:dyDescent="0.2">
      <c r="H410" s="142"/>
      <c r="I410" s="147"/>
      <c r="J410" s="142"/>
      <c r="K410" s="142"/>
    </row>
    <row r="411" spans="8:11" x14ac:dyDescent="0.2">
      <c r="H411" s="142"/>
      <c r="I411" s="147"/>
      <c r="J411" s="142"/>
      <c r="K411" s="142"/>
    </row>
    <row r="412" spans="8:11" x14ac:dyDescent="0.2">
      <c r="H412" s="142"/>
      <c r="I412" s="147"/>
      <c r="J412" s="142"/>
      <c r="K412" s="142"/>
    </row>
    <row r="413" spans="8:11" x14ac:dyDescent="0.2">
      <c r="H413" s="142"/>
      <c r="I413" s="147"/>
      <c r="J413" s="142"/>
      <c r="K413" s="142"/>
    </row>
    <row r="414" spans="8:11" x14ac:dyDescent="0.2">
      <c r="H414" s="142"/>
      <c r="I414" s="147"/>
      <c r="J414" s="142"/>
      <c r="K414" s="142"/>
    </row>
    <row r="415" spans="8:11" x14ac:dyDescent="0.2">
      <c r="H415" s="142"/>
      <c r="I415" s="147"/>
      <c r="J415" s="142"/>
      <c r="K415" s="142"/>
    </row>
    <row r="416" spans="8:11" x14ac:dyDescent="0.2">
      <c r="H416" s="142"/>
      <c r="I416" s="147"/>
      <c r="J416" s="142"/>
      <c r="K416" s="142"/>
    </row>
    <row r="417" spans="8:11" x14ac:dyDescent="0.2">
      <c r="H417" s="142"/>
      <c r="I417" s="147"/>
      <c r="J417" s="142"/>
      <c r="K417" s="142"/>
    </row>
    <row r="418" spans="8:11" x14ac:dyDescent="0.2">
      <c r="H418" s="142"/>
      <c r="I418" s="147"/>
      <c r="J418" s="142"/>
      <c r="K418" s="142"/>
    </row>
    <row r="419" spans="8:11" x14ac:dyDescent="0.2">
      <c r="H419" s="142"/>
      <c r="I419" s="147"/>
      <c r="J419" s="142"/>
      <c r="K419" s="142"/>
    </row>
    <row r="420" spans="8:11" x14ac:dyDescent="0.2">
      <c r="H420" s="142"/>
      <c r="I420" s="147"/>
      <c r="J420" s="142"/>
      <c r="K420" s="142"/>
    </row>
    <row r="421" spans="8:11" x14ac:dyDescent="0.2">
      <c r="H421" s="142"/>
      <c r="I421" s="147"/>
      <c r="J421" s="142"/>
      <c r="K421" s="142"/>
    </row>
    <row r="422" spans="8:11" x14ac:dyDescent="0.2">
      <c r="H422" s="142"/>
      <c r="I422" s="147"/>
      <c r="J422" s="142"/>
      <c r="K422" s="142"/>
    </row>
    <row r="423" spans="8:11" x14ac:dyDescent="0.2">
      <c r="H423" s="142"/>
      <c r="I423" s="147"/>
      <c r="J423" s="142"/>
      <c r="K423" s="142"/>
    </row>
    <row r="424" spans="8:11" x14ac:dyDescent="0.2">
      <c r="H424" s="142"/>
      <c r="I424" s="147"/>
      <c r="J424" s="142"/>
      <c r="K424" s="142"/>
    </row>
    <row r="425" spans="8:11" x14ac:dyDescent="0.2">
      <c r="H425" s="142"/>
      <c r="I425" s="147"/>
      <c r="J425" s="142"/>
      <c r="K425" s="142"/>
    </row>
    <row r="426" spans="8:11" x14ac:dyDescent="0.2">
      <c r="H426" s="142"/>
      <c r="I426" s="147"/>
      <c r="J426" s="142"/>
      <c r="K426" s="142"/>
    </row>
    <row r="427" spans="8:11" x14ac:dyDescent="0.2">
      <c r="H427" s="142"/>
      <c r="I427" s="147"/>
      <c r="J427" s="142"/>
      <c r="K427" s="142"/>
    </row>
    <row r="428" spans="8:11" x14ac:dyDescent="0.2">
      <c r="H428" s="142"/>
      <c r="I428" s="147"/>
      <c r="J428" s="142"/>
      <c r="K428" s="142"/>
    </row>
    <row r="429" spans="8:11" x14ac:dyDescent="0.2">
      <c r="H429" s="142"/>
      <c r="I429" s="147"/>
      <c r="J429" s="142"/>
      <c r="K429" s="142"/>
    </row>
    <row r="430" spans="8:11" x14ac:dyDescent="0.2">
      <c r="H430" s="142"/>
      <c r="I430" s="147"/>
      <c r="J430" s="142"/>
      <c r="K430" s="142"/>
    </row>
    <row r="431" spans="8:11" x14ac:dyDescent="0.2">
      <c r="H431" s="142"/>
      <c r="I431" s="147"/>
      <c r="J431" s="142"/>
      <c r="K431" s="142"/>
    </row>
    <row r="432" spans="8:11" x14ac:dyDescent="0.2">
      <c r="H432" s="142"/>
      <c r="I432" s="147"/>
      <c r="J432" s="142"/>
      <c r="K432" s="142"/>
    </row>
    <row r="433" spans="8:11" x14ac:dyDescent="0.2">
      <c r="H433" s="142"/>
      <c r="I433" s="147"/>
      <c r="J433" s="142"/>
      <c r="K433" s="142"/>
    </row>
    <row r="434" spans="8:11" x14ac:dyDescent="0.2">
      <c r="H434" s="142"/>
      <c r="I434" s="147"/>
      <c r="J434" s="142"/>
      <c r="K434" s="142"/>
    </row>
    <row r="435" spans="8:11" x14ac:dyDescent="0.2">
      <c r="H435" s="142"/>
      <c r="I435" s="147"/>
      <c r="J435" s="142"/>
      <c r="K435" s="142"/>
    </row>
    <row r="436" spans="8:11" x14ac:dyDescent="0.2">
      <c r="H436" s="142"/>
      <c r="I436" s="147"/>
      <c r="J436" s="142"/>
      <c r="K436" s="142"/>
    </row>
    <row r="437" spans="8:11" x14ac:dyDescent="0.2">
      <c r="H437" s="142"/>
      <c r="I437" s="147"/>
      <c r="J437" s="142"/>
      <c r="K437" s="142"/>
    </row>
    <row r="438" spans="8:11" x14ac:dyDescent="0.2">
      <c r="H438" s="142"/>
      <c r="I438" s="147"/>
      <c r="J438" s="142"/>
      <c r="K438" s="142"/>
    </row>
    <row r="439" spans="8:11" x14ac:dyDescent="0.2">
      <c r="H439" s="142"/>
      <c r="I439" s="147"/>
      <c r="J439" s="142"/>
      <c r="K439" s="142"/>
    </row>
    <row r="440" spans="8:11" x14ac:dyDescent="0.2">
      <c r="H440" s="142"/>
      <c r="I440" s="147"/>
      <c r="J440" s="142"/>
      <c r="K440" s="142"/>
    </row>
    <row r="441" spans="8:11" x14ac:dyDescent="0.2">
      <c r="H441" s="142"/>
      <c r="I441" s="147"/>
      <c r="J441" s="142"/>
      <c r="K441" s="142"/>
    </row>
    <row r="442" spans="8:11" x14ac:dyDescent="0.2">
      <c r="H442" s="142"/>
      <c r="I442" s="147"/>
      <c r="J442" s="142"/>
      <c r="K442" s="142"/>
    </row>
    <row r="443" spans="8:11" x14ac:dyDescent="0.2">
      <c r="H443" s="142"/>
      <c r="I443" s="147"/>
      <c r="J443" s="142"/>
      <c r="K443" s="142"/>
    </row>
    <row r="444" spans="8:11" x14ac:dyDescent="0.2">
      <c r="H444" s="142"/>
      <c r="I444" s="147"/>
      <c r="J444" s="142"/>
      <c r="K444" s="142"/>
    </row>
    <row r="445" spans="8:11" x14ac:dyDescent="0.2">
      <c r="H445" s="142"/>
      <c r="I445" s="147"/>
      <c r="J445" s="142"/>
      <c r="K445" s="142"/>
    </row>
    <row r="446" spans="8:11" x14ac:dyDescent="0.2">
      <c r="H446" s="142"/>
      <c r="I446" s="147"/>
      <c r="J446" s="142"/>
      <c r="K446" s="142"/>
    </row>
    <row r="447" spans="8:11" x14ac:dyDescent="0.2">
      <c r="H447" s="142"/>
      <c r="I447" s="147"/>
      <c r="J447" s="142"/>
      <c r="K447" s="142"/>
    </row>
    <row r="448" spans="8:11" x14ac:dyDescent="0.2">
      <c r="H448" s="142"/>
      <c r="I448" s="147"/>
      <c r="J448" s="142"/>
      <c r="K448" s="142"/>
    </row>
    <row r="449" spans="8:11" x14ac:dyDescent="0.2">
      <c r="H449" s="142"/>
      <c r="I449" s="147"/>
      <c r="J449" s="142"/>
      <c r="K449" s="142"/>
    </row>
    <row r="450" spans="8:11" x14ac:dyDescent="0.2">
      <c r="H450" s="142"/>
      <c r="I450" s="147"/>
      <c r="J450" s="142"/>
      <c r="K450" s="142"/>
    </row>
    <row r="451" spans="8:11" x14ac:dyDescent="0.2">
      <c r="H451" s="142"/>
      <c r="I451" s="147"/>
      <c r="J451" s="142"/>
      <c r="K451" s="142"/>
    </row>
    <row r="452" spans="8:11" x14ac:dyDescent="0.2">
      <c r="H452" s="142"/>
      <c r="I452" s="147"/>
      <c r="J452" s="142"/>
      <c r="K452" s="142"/>
    </row>
    <row r="453" spans="8:11" x14ac:dyDescent="0.2">
      <c r="H453" s="142"/>
      <c r="I453" s="147"/>
      <c r="J453" s="142"/>
      <c r="K453" s="142"/>
    </row>
    <row r="454" spans="8:11" x14ac:dyDescent="0.2">
      <c r="H454" s="142"/>
      <c r="I454" s="147"/>
      <c r="J454" s="142"/>
      <c r="K454" s="142"/>
    </row>
    <row r="455" spans="8:11" x14ac:dyDescent="0.2">
      <c r="H455" s="142"/>
      <c r="I455" s="147"/>
      <c r="J455" s="142"/>
      <c r="K455" s="142"/>
    </row>
    <row r="456" spans="8:11" x14ac:dyDescent="0.2">
      <c r="H456" s="142"/>
      <c r="I456" s="147"/>
      <c r="J456" s="142"/>
      <c r="K456" s="142"/>
    </row>
    <row r="457" spans="8:11" x14ac:dyDescent="0.2">
      <c r="H457" s="142"/>
      <c r="I457" s="147"/>
      <c r="J457" s="142"/>
      <c r="K457" s="142"/>
    </row>
    <row r="458" spans="8:11" x14ac:dyDescent="0.2">
      <c r="H458" s="142"/>
      <c r="I458" s="147"/>
      <c r="J458" s="142"/>
      <c r="K458" s="142"/>
    </row>
    <row r="459" spans="8:11" x14ac:dyDescent="0.2">
      <c r="H459" s="142"/>
      <c r="I459" s="147"/>
      <c r="J459" s="142"/>
      <c r="K459" s="142"/>
    </row>
    <row r="460" spans="8:11" x14ac:dyDescent="0.2">
      <c r="H460" s="142"/>
      <c r="I460" s="147"/>
      <c r="J460" s="142"/>
      <c r="K460" s="142"/>
    </row>
    <row r="461" spans="8:11" x14ac:dyDescent="0.2">
      <c r="H461" s="142"/>
      <c r="I461" s="147"/>
      <c r="J461" s="142"/>
      <c r="K461" s="142"/>
    </row>
    <row r="462" spans="8:11" x14ac:dyDescent="0.2">
      <c r="H462" s="142"/>
      <c r="I462" s="147"/>
      <c r="J462" s="142"/>
      <c r="K462" s="142"/>
    </row>
    <row r="463" spans="8:11" x14ac:dyDescent="0.2">
      <c r="H463" s="142"/>
      <c r="I463" s="147"/>
      <c r="J463" s="142"/>
      <c r="K463" s="142"/>
    </row>
    <row r="464" spans="8:11" x14ac:dyDescent="0.2">
      <c r="H464" s="142"/>
      <c r="I464" s="147"/>
      <c r="J464" s="142"/>
      <c r="K464" s="142"/>
    </row>
    <row r="465" spans="8:11" x14ac:dyDescent="0.2">
      <c r="H465" s="142"/>
      <c r="I465" s="147"/>
      <c r="J465" s="142"/>
      <c r="K465" s="142"/>
    </row>
    <row r="466" spans="8:11" x14ac:dyDescent="0.2">
      <c r="H466" s="142"/>
      <c r="I466" s="147"/>
      <c r="J466" s="142"/>
      <c r="K466" s="142"/>
    </row>
    <row r="467" spans="8:11" x14ac:dyDescent="0.2">
      <c r="H467" s="142"/>
      <c r="I467" s="147"/>
      <c r="J467" s="142"/>
      <c r="K467" s="142"/>
    </row>
    <row r="468" spans="8:11" x14ac:dyDescent="0.2">
      <c r="H468" s="142"/>
      <c r="I468" s="147"/>
      <c r="J468" s="142"/>
      <c r="K468" s="142"/>
    </row>
    <row r="469" spans="8:11" x14ac:dyDescent="0.2">
      <c r="H469" s="142"/>
      <c r="I469" s="147"/>
      <c r="J469" s="142"/>
      <c r="K469" s="142"/>
    </row>
    <row r="470" spans="8:11" x14ac:dyDescent="0.2">
      <c r="H470" s="142"/>
      <c r="I470" s="147"/>
      <c r="J470" s="142"/>
      <c r="K470" s="142"/>
    </row>
    <row r="471" spans="8:11" x14ac:dyDescent="0.2">
      <c r="H471" s="142"/>
      <c r="I471" s="147"/>
      <c r="J471" s="142"/>
      <c r="K471" s="142"/>
    </row>
    <row r="472" spans="8:11" x14ac:dyDescent="0.2">
      <c r="H472" s="142"/>
      <c r="I472" s="147"/>
      <c r="J472" s="142"/>
      <c r="K472" s="142"/>
    </row>
    <row r="473" spans="8:11" x14ac:dyDescent="0.2">
      <c r="H473" s="142"/>
      <c r="I473" s="147"/>
      <c r="J473" s="142"/>
      <c r="K473" s="142"/>
    </row>
    <row r="474" spans="8:11" x14ac:dyDescent="0.2">
      <c r="H474" s="142"/>
      <c r="I474" s="147"/>
      <c r="J474" s="142"/>
      <c r="K474" s="142"/>
    </row>
    <row r="475" spans="8:11" x14ac:dyDescent="0.2">
      <c r="H475" s="142"/>
      <c r="I475" s="147"/>
      <c r="J475" s="142"/>
      <c r="K475" s="142"/>
    </row>
    <row r="476" spans="8:11" x14ac:dyDescent="0.2">
      <c r="H476" s="142"/>
      <c r="I476" s="147"/>
      <c r="J476" s="142"/>
      <c r="K476" s="142"/>
    </row>
    <row r="477" spans="8:11" x14ac:dyDescent="0.2">
      <c r="H477" s="142"/>
      <c r="I477" s="147"/>
      <c r="J477" s="142"/>
      <c r="K477" s="142"/>
    </row>
    <row r="478" spans="8:11" x14ac:dyDescent="0.2">
      <c r="H478" s="142"/>
      <c r="I478" s="147"/>
      <c r="J478" s="142"/>
      <c r="K478" s="142"/>
    </row>
    <row r="479" spans="8:11" x14ac:dyDescent="0.2">
      <c r="H479" s="142"/>
      <c r="I479" s="147"/>
      <c r="J479" s="142"/>
      <c r="K479" s="142"/>
    </row>
    <row r="480" spans="8:11" x14ac:dyDescent="0.2">
      <c r="H480" s="142"/>
      <c r="I480" s="147"/>
      <c r="J480" s="142"/>
      <c r="K480" s="142"/>
    </row>
    <row r="481" spans="8:11" x14ac:dyDescent="0.2">
      <c r="H481" s="142"/>
      <c r="I481" s="147"/>
      <c r="J481" s="142"/>
      <c r="K481" s="142"/>
    </row>
    <row r="482" spans="8:11" x14ac:dyDescent="0.2">
      <c r="H482" s="142"/>
      <c r="I482" s="147"/>
      <c r="J482" s="142"/>
      <c r="K482" s="142"/>
    </row>
    <row r="483" spans="8:11" x14ac:dyDescent="0.2">
      <c r="H483" s="142"/>
      <c r="I483" s="147"/>
      <c r="J483" s="142"/>
      <c r="K483" s="142"/>
    </row>
    <row r="484" spans="8:11" x14ac:dyDescent="0.2">
      <c r="H484" s="142"/>
      <c r="I484" s="147"/>
      <c r="J484" s="142"/>
      <c r="K484" s="142"/>
    </row>
    <row r="485" spans="8:11" x14ac:dyDescent="0.2">
      <c r="H485" s="142"/>
      <c r="I485" s="147"/>
      <c r="J485" s="142"/>
      <c r="K485" s="142"/>
    </row>
    <row r="486" spans="8:11" x14ac:dyDescent="0.2">
      <c r="H486" s="142"/>
      <c r="I486" s="147"/>
      <c r="J486" s="142"/>
      <c r="K486" s="142"/>
    </row>
    <row r="487" spans="8:11" x14ac:dyDescent="0.2">
      <c r="H487" s="142"/>
      <c r="I487" s="147"/>
      <c r="J487" s="142"/>
      <c r="K487" s="142"/>
    </row>
    <row r="488" spans="8:11" x14ac:dyDescent="0.2">
      <c r="H488" s="142"/>
      <c r="I488" s="147"/>
      <c r="J488" s="142"/>
      <c r="K488" s="142"/>
    </row>
    <row r="489" spans="8:11" x14ac:dyDescent="0.2">
      <c r="H489" s="142"/>
      <c r="I489" s="147"/>
      <c r="J489" s="142"/>
      <c r="K489" s="142"/>
    </row>
    <row r="490" spans="8:11" x14ac:dyDescent="0.2">
      <c r="H490" s="142"/>
      <c r="I490" s="147"/>
      <c r="J490" s="142"/>
      <c r="K490" s="142"/>
    </row>
    <row r="491" spans="8:11" x14ac:dyDescent="0.2">
      <c r="H491" s="142"/>
      <c r="I491" s="147"/>
      <c r="J491" s="142"/>
      <c r="K491" s="142"/>
    </row>
    <row r="492" spans="8:11" x14ac:dyDescent="0.2">
      <c r="H492" s="142"/>
      <c r="I492" s="147"/>
      <c r="J492" s="142"/>
      <c r="K492" s="142"/>
    </row>
    <row r="493" spans="8:11" x14ac:dyDescent="0.2">
      <c r="H493" s="142"/>
      <c r="I493" s="147"/>
      <c r="J493" s="142"/>
      <c r="K493" s="142"/>
    </row>
    <row r="494" spans="8:11" x14ac:dyDescent="0.2">
      <c r="H494" s="142"/>
      <c r="I494" s="147"/>
      <c r="J494" s="142"/>
      <c r="K494" s="142"/>
    </row>
    <row r="495" spans="8:11" x14ac:dyDescent="0.2">
      <c r="H495" s="142"/>
      <c r="I495" s="147"/>
      <c r="J495" s="142"/>
      <c r="K495" s="142"/>
    </row>
    <row r="496" spans="8:11" x14ac:dyDescent="0.2">
      <c r="H496" s="142"/>
      <c r="I496" s="147"/>
      <c r="J496" s="142"/>
      <c r="K496" s="142"/>
    </row>
    <row r="497" spans="8:11" x14ac:dyDescent="0.2">
      <c r="H497" s="142"/>
      <c r="I497" s="147"/>
      <c r="J497" s="142"/>
      <c r="K497" s="142"/>
    </row>
    <row r="498" spans="8:11" x14ac:dyDescent="0.2">
      <c r="H498" s="142"/>
      <c r="I498" s="147"/>
      <c r="J498" s="142"/>
      <c r="K498" s="142"/>
    </row>
    <row r="499" spans="8:11" x14ac:dyDescent="0.2">
      <c r="H499" s="142"/>
      <c r="I499" s="147"/>
      <c r="J499" s="142"/>
      <c r="K499" s="142"/>
    </row>
    <row r="500" spans="8:11" x14ac:dyDescent="0.2">
      <c r="H500" s="142"/>
      <c r="I500" s="147"/>
      <c r="J500" s="142"/>
      <c r="K500" s="142"/>
    </row>
    <row r="501" spans="8:11" x14ac:dyDescent="0.2">
      <c r="H501" s="142"/>
      <c r="I501" s="147"/>
      <c r="J501" s="142"/>
      <c r="K501" s="142"/>
    </row>
    <row r="502" spans="8:11" x14ac:dyDescent="0.2">
      <c r="H502" s="142"/>
      <c r="I502" s="147"/>
      <c r="J502" s="142"/>
      <c r="K502" s="142"/>
    </row>
    <row r="503" spans="8:11" x14ac:dyDescent="0.2">
      <c r="H503" s="142"/>
      <c r="I503" s="147"/>
      <c r="J503" s="142"/>
      <c r="K503" s="142"/>
    </row>
    <row r="504" spans="8:11" x14ac:dyDescent="0.2">
      <c r="H504" s="142"/>
      <c r="I504" s="147"/>
      <c r="J504" s="142"/>
      <c r="K504" s="142"/>
    </row>
    <row r="505" spans="8:11" x14ac:dyDescent="0.2">
      <c r="H505" s="142"/>
      <c r="I505" s="147"/>
      <c r="J505" s="142"/>
      <c r="K505" s="142"/>
    </row>
    <row r="506" spans="8:11" x14ac:dyDescent="0.2">
      <c r="H506" s="142"/>
      <c r="I506" s="147"/>
      <c r="J506" s="142"/>
      <c r="K506" s="142"/>
    </row>
    <row r="507" spans="8:11" x14ac:dyDescent="0.2">
      <c r="H507" s="142"/>
      <c r="I507" s="147"/>
      <c r="J507" s="142"/>
      <c r="K507" s="142"/>
    </row>
    <row r="508" spans="8:11" x14ac:dyDescent="0.2">
      <c r="H508" s="142"/>
      <c r="I508" s="147"/>
      <c r="J508" s="142"/>
      <c r="K508" s="142"/>
    </row>
    <row r="509" spans="8:11" x14ac:dyDescent="0.2">
      <c r="H509" s="142"/>
      <c r="I509" s="147"/>
      <c r="J509" s="142"/>
      <c r="K509" s="142"/>
    </row>
    <row r="510" spans="8:11" x14ac:dyDescent="0.2">
      <c r="H510" s="142"/>
      <c r="I510" s="147"/>
      <c r="J510" s="142"/>
      <c r="K510" s="142"/>
    </row>
    <row r="511" spans="8:11" x14ac:dyDescent="0.2">
      <c r="H511" s="142"/>
      <c r="I511" s="147"/>
      <c r="J511" s="142"/>
      <c r="K511" s="142"/>
    </row>
    <row r="512" spans="8:11" x14ac:dyDescent="0.2">
      <c r="H512" s="142"/>
      <c r="I512" s="147"/>
      <c r="J512" s="142"/>
      <c r="K512" s="142"/>
    </row>
    <row r="513" spans="8:11" x14ac:dyDescent="0.2">
      <c r="H513" s="142"/>
      <c r="I513" s="147"/>
      <c r="J513" s="142"/>
      <c r="K513" s="142"/>
    </row>
    <row r="514" spans="8:11" x14ac:dyDescent="0.2">
      <c r="H514" s="142"/>
      <c r="I514" s="147"/>
      <c r="J514" s="142"/>
      <c r="K514" s="142"/>
    </row>
    <row r="515" spans="8:11" x14ac:dyDescent="0.2">
      <c r="H515" s="142"/>
      <c r="I515" s="147"/>
      <c r="J515" s="142"/>
      <c r="K515" s="142"/>
    </row>
    <row r="516" spans="8:11" x14ac:dyDescent="0.2">
      <c r="H516" s="142"/>
      <c r="I516" s="147"/>
      <c r="J516" s="142"/>
      <c r="K516" s="142"/>
    </row>
    <row r="517" spans="8:11" x14ac:dyDescent="0.2">
      <c r="H517" s="142"/>
      <c r="I517" s="147"/>
      <c r="J517" s="142"/>
      <c r="K517" s="142"/>
    </row>
    <row r="518" spans="8:11" x14ac:dyDescent="0.2">
      <c r="H518" s="142"/>
      <c r="I518" s="147"/>
      <c r="J518" s="142"/>
      <c r="K518" s="142"/>
    </row>
    <row r="519" spans="8:11" x14ac:dyDescent="0.2">
      <c r="H519" s="142"/>
      <c r="I519" s="147"/>
      <c r="J519" s="142"/>
      <c r="K519" s="142"/>
    </row>
    <row r="520" spans="8:11" x14ac:dyDescent="0.2">
      <c r="H520" s="142"/>
      <c r="I520" s="147"/>
      <c r="J520" s="142"/>
      <c r="K520" s="142"/>
    </row>
    <row r="521" spans="8:11" x14ac:dyDescent="0.2">
      <c r="H521" s="142"/>
      <c r="I521" s="147"/>
      <c r="J521" s="142"/>
      <c r="K521" s="142"/>
    </row>
    <row r="522" spans="8:11" x14ac:dyDescent="0.2">
      <c r="H522" s="142"/>
      <c r="I522" s="147"/>
      <c r="J522" s="142"/>
      <c r="K522" s="142"/>
    </row>
    <row r="523" spans="8:11" x14ac:dyDescent="0.2">
      <c r="H523" s="142"/>
      <c r="I523" s="147"/>
      <c r="J523" s="142"/>
      <c r="K523" s="142"/>
    </row>
    <row r="524" spans="8:11" x14ac:dyDescent="0.2">
      <c r="H524" s="142"/>
      <c r="I524" s="147"/>
      <c r="J524" s="142"/>
      <c r="K524" s="142"/>
    </row>
    <row r="525" spans="8:11" x14ac:dyDescent="0.2">
      <c r="H525" s="142"/>
      <c r="I525" s="147"/>
      <c r="J525" s="142"/>
      <c r="K525" s="142"/>
    </row>
    <row r="526" spans="8:11" x14ac:dyDescent="0.2">
      <c r="H526" s="142"/>
      <c r="I526" s="147"/>
      <c r="J526" s="142"/>
      <c r="K526" s="142"/>
    </row>
    <row r="527" spans="8:11" x14ac:dyDescent="0.2">
      <c r="H527" s="142"/>
      <c r="I527" s="147"/>
      <c r="J527" s="142"/>
      <c r="K527" s="142"/>
    </row>
    <row r="528" spans="8:11" x14ac:dyDescent="0.2">
      <c r="H528" s="142"/>
      <c r="I528" s="147"/>
      <c r="J528" s="142"/>
      <c r="K528" s="142"/>
    </row>
    <row r="529" spans="8:11" x14ac:dyDescent="0.2">
      <c r="H529" s="142"/>
      <c r="I529" s="147"/>
      <c r="J529" s="142"/>
      <c r="K529" s="142"/>
    </row>
    <row r="530" spans="8:11" x14ac:dyDescent="0.2">
      <c r="H530" s="142"/>
      <c r="I530" s="147"/>
      <c r="J530" s="142"/>
      <c r="K530" s="142"/>
    </row>
    <row r="531" spans="8:11" x14ac:dyDescent="0.2">
      <c r="H531" s="142"/>
      <c r="I531" s="147"/>
      <c r="J531" s="142"/>
      <c r="K531" s="142"/>
    </row>
    <row r="532" spans="8:11" x14ac:dyDescent="0.2">
      <c r="H532" s="142"/>
      <c r="I532" s="147"/>
      <c r="J532" s="142"/>
      <c r="K532" s="142"/>
    </row>
    <row r="533" spans="8:11" x14ac:dyDescent="0.2">
      <c r="H533" s="142"/>
      <c r="I533" s="147"/>
      <c r="J533" s="142"/>
      <c r="K533" s="142"/>
    </row>
    <row r="534" spans="8:11" x14ac:dyDescent="0.2">
      <c r="H534" s="142"/>
      <c r="I534" s="147"/>
      <c r="J534" s="142"/>
      <c r="K534" s="142"/>
    </row>
    <row r="535" spans="8:11" x14ac:dyDescent="0.2">
      <c r="H535" s="142"/>
      <c r="I535" s="147"/>
      <c r="J535" s="142"/>
      <c r="K535" s="142"/>
    </row>
    <row r="536" spans="8:11" x14ac:dyDescent="0.2">
      <c r="H536" s="142"/>
      <c r="I536" s="147"/>
      <c r="J536" s="142"/>
      <c r="K536" s="142"/>
    </row>
    <row r="537" spans="8:11" x14ac:dyDescent="0.2">
      <c r="H537" s="142"/>
      <c r="I537" s="147"/>
      <c r="J537" s="142"/>
      <c r="K537" s="142"/>
    </row>
    <row r="538" spans="8:11" x14ac:dyDescent="0.2">
      <c r="H538" s="142"/>
      <c r="I538" s="147"/>
      <c r="J538" s="142"/>
      <c r="K538" s="142"/>
    </row>
    <row r="539" spans="8:11" x14ac:dyDescent="0.2">
      <c r="H539" s="142"/>
      <c r="I539" s="147"/>
      <c r="J539" s="142"/>
      <c r="K539" s="142"/>
    </row>
    <row r="540" spans="8:11" x14ac:dyDescent="0.2">
      <c r="H540" s="142"/>
      <c r="I540" s="147"/>
      <c r="J540" s="142"/>
      <c r="K540" s="142"/>
    </row>
    <row r="541" spans="8:11" x14ac:dyDescent="0.2">
      <c r="H541" s="142"/>
      <c r="I541" s="147"/>
      <c r="J541" s="142"/>
      <c r="K541" s="142"/>
    </row>
    <row r="542" spans="8:11" x14ac:dyDescent="0.2">
      <c r="H542" s="142"/>
      <c r="I542" s="147"/>
      <c r="J542" s="142"/>
      <c r="K542" s="142"/>
    </row>
    <row r="543" spans="8:11" x14ac:dyDescent="0.2">
      <c r="H543" s="142"/>
      <c r="I543" s="147"/>
      <c r="J543" s="142"/>
      <c r="K543" s="142"/>
    </row>
    <row r="544" spans="8:11" x14ac:dyDescent="0.2">
      <c r="H544" s="142"/>
      <c r="I544" s="147"/>
      <c r="J544" s="142"/>
      <c r="K544" s="142"/>
    </row>
    <row r="545" spans="8:11" x14ac:dyDescent="0.2">
      <c r="H545" s="142"/>
      <c r="I545" s="147"/>
      <c r="J545" s="142"/>
      <c r="K545" s="142"/>
    </row>
    <row r="546" spans="8:11" x14ac:dyDescent="0.2">
      <c r="H546" s="142"/>
      <c r="I546" s="147"/>
      <c r="J546" s="142"/>
      <c r="K546" s="142"/>
    </row>
    <row r="547" spans="8:11" x14ac:dyDescent="0.2">
      <c r="H547" s="142"/>
      <c r="I547" s="147"/>
      <c r="J547" s="142"/>
      <c r="K547" s="142"/>
    </row>
    <row r="548" spans="8:11" x14ac:dyDescent="0.2">
      <c r="H548" s="142"/>
      <c r="I548" s="147"/>
      <c r="J548" s="142"/>
      <c r="K548" s="142"/>
    </row>
    <row r="549" spans="8:11" x14ac:dyDescent="0.2">
      <c r="H549" s="142"/>
      <c r="I549" s="147"/>
      <c r="J549" s="142"/>
      <c r="K549" s="142"/>
    </row>
    <row r="550" spans="8:11" x14ac:dyDescent="0.2">
      <c r="H550" s="142"/>
      <c r="I550" s="147"/>
      <c r="J550" s="142"/>
      <c r="K550" s="142"/>
    </row>
    <row r="551" spans="8:11" x14ac:dyDescent="0.2">
      <c r="H551" s="142"/>
      <c r="I551" s="147"/>
      <c r="J551" s="142"/>
      <c r="K551" s="142"/>
    </row>
    <row r="552" spans="8:11" x14ac:dyDescent="0.2">
      <c r="H552" s="142"/>
      <c r="I552" s="147"/>
      <c r="J552" s="142"/>
      <c r="K552" s="142"/>
    </row>
    <row r="553" spans="8:11" x14ac:dyDescent="0.2">
      <c r="H553" s="142"/>
      <c r="I553" s="147"/>
      <c r="J553" s="142"/>
      <c r="K553" s="142"/>
    </row>
    <row r="554" spans="8:11" x14ac:dyDescent="0.2">
      <c r="H554" s="142"/>
      <c r="I554" s="147"/>
      <c r="J554" s="142"/>
      <c r="K554" s="142"/>
    </row>
    <row r="555" spans="8:11" x14ac:dyDescent="0.2">
      <c r="H555" s="142"/>
      <c r="I555" s="147"/>
      <c r="J555" s="142"/>
      <c r="K555" s="142"/>
    </row>
    <row r="556" spans="8:11" x14ac:dyDescent="0.2">
      <c r="H556" s="142"/>
      <c r="I556" s="147"/>
      <c r="J556" s="142"/>
      <c r="K556" s="142"/>
    </row>
    <row r="557" spans="8:11" x14ac:dyDescent="0.2">
      <c r="H557" s="142"/>
      <c r="I557" s="147"/>
      <c r="J557" s="142"/>
      <c r="K557" s="142"/>
    </row>
    <row r="558" spans="8:11" x14ac:dyDescent="0.2">
      <c r="H558" s="142"/>
      <c r="I558" s="147"/>
      <c r="J558" s="142"/>
      <c r="K558" s="142"/>
    </row>
    <row r="559" spans="8:11" x14ac:dyDescent="0.2">
      <c r="H559" s="142"/>
      <c r="I559" s="147"/>
      <c r="J559" s="142"/>
      <c r="K559" s="142"/>
    </row>
    <row r="560" spans="8:11" x14ac:dyDescent="0.2">
      <c r="H560" s="142"/>
      <c r="I560" s="147"/>
      <c r="J560" s="142"/>
      <c r="K560" s="142"/>
    </row>
    <row r="561" spans="8:11" x14ac:dyDescent="0.2">
      <c r="H561" s="142"/>
      <c r="I561" s="147"/>
      <c r="J561" s="142"/>
      <c r="K561" s="142"/>
    </row>
    <row r="562" spans="8:11" x14ac:dyDescent="0.2">
      <c r="H562" s="142"/>
      <c r="I562" s="147"/>
      <c r="J562" s="142"/>
      <c r="K562" s="142"/>
    </row>
    <row r="563" spans="8:11" x14ac:dyDescent="0.2">
      <c r="H563" s="142"/>
      <c r="I563" s="147"/>
      <c r="J563" s="142"/>
      <c r="K563" s="142"/>
    </row>
    <row r="564" spans="8:11" x14ac:dyDescent="0.2">
      <c r="H564" s="142"/>
      <c r="I564" s="147"/>
      <c r="J564" s="142"/>
      <c r="K564" s="142"/>
    </row>
    <row r="565" spans="8:11" x14ac:dyDescent="0.2">
      <c r="H565" s="142"/>
      <c r="I565" s="147"/>
      <c r="J565" s="142"/>
      <c r="K565" s="142"/>
    </row>
    <row r="566" spans="8:11" x14ac:dyDescent="0.2">
      <c r="H566" s="142"/>
      <c r="I566" s="147"/>
      <c r="J566" s="142"/>
      <c r="K566" s="142"/>
    </row>
    <row r="567" spans="8:11" x14ac:dyDescent="0.2">
      <c r="H567" s="142"/>
      <c r="I567" s="147"/>
      <c r="J567" s="142"/>
      <c r="K567" s="142"/>
    </row>
    <row r="568" spans="8:11" x14ac:dyDescent="0.2">
      <c r="H568" s="142"/>
      <c r="I568" s="147"/>
      <c r="J568" s="142"/>
      <c r="K568" s="142"/>
    </row>
    <row r="569" spans="8:11" x14ac:dyDescent="0.2">
      <c r="H569" s="142"/>
      <c r="I569" s="147"/>
      <c r="J569" s="142"/>
      <c r="K569" s="142"/>
    </row>
    <row r="570" spans="8:11" x14ac:dyDescent="0.2">
      <c r="H570" s="142"/>
      <c r="I570" s="147"/>
      <c r="J570" s="142"/>
      <c r="K570" s="142"/>
    </row>
    <row r="571" spans="8:11" x14ac:dyDescent="0.2">
      <c r="H571" s="142"/>
      <c r="I571" s="147"/>
      <c r="J571" s="142"/>
      <c r="K571" s="142"/>
    </row>
    <row r="572" spans="8:11" x14ac:dyDescent="0.2">
      <c r="H572" s="142"/>
      <c r="I572" s="147"/>
      <c r="J572" s="142"/>
      <c r="K572" s="142"/>
    </row>
    <row r="573" spans="8:11" x14ac:dyDescent="0.2">
      <c r="H573" s="142"/>
      <c r="I573" s="147"/>
      <c r="J573" s="142"/>
      <c r="K573" s="142"/>
    </row>
    <row r="574" spans="8:11" x14ac:dyDescent="0.2">
      <c r="H574" s="142"/>
      <c r="I574" s="147"/>
      <c r="J574" s="142"/>
      <c r="K574" s="142"/>
    </row>
    <row r="575" spans="8:11" x14ac:dyDescent="0.2">
      <c r="H575" s="142"/>
      <c r="I575" s="147"/>
      <c r="J575" s="142"/>
      <c r="K575" s="142"/>
    </row>
    <row r="576" spans="8:11" x14ac:dyDescent="0.2">
      <c r="H576" s="142"/>
      <c r="I576" s="147"/>
      <c r="J576" s="142"/>
      <c r="K576" s="142"/>
    </row>
    <row r="577" spans="8:11" x14ac:dyDescent="0.2">
      <c r="H577" s="142"/>
      <c r="I577" s="147"/>
      <c r="J577" s="142"/>
      <c r="K577" s="142"/>
    </row>
    <row r="578" spans="8:11" x14ac:dyDescent="0.2">
      <c r="H578" s="142"/>
      <c r="I578" s="147"/>
      <c r="J578" s="142"/>
      <c r="K578" s="142"/>
    </row>
    <row r="579" spans="8:11" x14ac:dyDescent="0.2">
      <c r="H579" s="142"/>
      <c r="I579" s="147"/>
      <c r="J579" s="142"/>
      <c r="K579" s="142"/>
    </row>
    <row r="580" spans="8:11" x14ac:dyDescent="0.2">
      <c r="H580" s="142"/>
      <c r="I580" s="147"/>
      <c r="J580" s="142"/>
      <c r="K580" s="142"/>
    </row>
    <row r="581" spans="8:11" x14ac:dyDescent="0.2">
      <c r="H581" s="142"/>
      <c r="I581" s="147"/>
      <c r="J581" s="142"/>
      <c r="K581" s="142"/>
    </row>
    <row r="582" spans="8:11" x14ac:dyDescent="0.2">
      <c r="H582" s="142"/>
      <c r="I582" s="147"/>
      <c r="J582" s="142"/>
      <c r="K582" s="142"/>
    </row>
    <row r="583" spans="8:11" x14ac:dyDescent="0.2">
      <c r="H583" s="142"/>
      <c r="I583" s="147"/>
      <c r="J583" s="142"/>
      <c r="K583" s="142"/>
    </row>
    <row r="584" spans="8:11" x14ac:dyDescent="0.2">
      <c r="H584" s="142"/>
      <c r="I584" s="147"/>
      <c r="J584" s="142"/>
      <c r="K584" s="142"/>
    </row>
    <row r="585" spans="8:11" x14ac:dyDescent="0.2">
      <c r="H585" s="142"/>
      <c r="I585" s="147"/>
      <c r="J585" s="142"/>
      <c r="K585" s="142"/>
    </row>
    <row r="586" spans="8:11" x14ac:dyDescent="0.2">
      <c r="H586" s="142"/>
      <c r="I586" s="147"/>
      <c r="J586" s="142"/>
      <c r="K586" s="142"/>
    </row>
    <row r="587" spans="8:11" x14ac:dyDescent="0.2">
      <c r="H587" s="142"/>
      <c r="I587" s="147"/>
      <c r="J587" s="142"/>
      <c r="K587" s="142"/>
    </row>
    <row r="588" spans="8:11" x14ac:dyDescent="0.2">
      <c r="H588" s="142"/>
      <c r="I588" s="147"/>
      <c r="J588" s="142"/>
      <c r="K588" s="142"/>
    </row>
    <row r="589" spans="8:11" x14ac:dyDescent="0.2">
      <c r="H589" s="142"/>
      <c r="I589" s="147"/>
      <c r="J589" s="142"/>
      <c r="K589" s="142"/>
    </row>
    <row r="590" spans="8:11" x14ac:dyDescent="0.2">
      <c r="H590" s="142"/>
      <c r="I590" s="147"/>
      <c r="J590" s="142"/>
      <c r="K590" s="142"/>
    </row>
    <row r="591" spans="8:11" x14ac:dyDescent="0.2">
      <c r="H591" s="142"/>
      <c r="I591" s="147"/>
      <c r="J591" s="142"/>
      <c r="K591" s="142"/>
    </row>
    <row r="592" spans="8:11" x14ac:dyDescent="0.2">
      <c r="H592" s="142"/>
      <c r="I592" s="147"/>
      <c r="J592" s="142"/>
      <c r="K592" s="142"/>
    </row>
    <row r="593" spans="8:11" x14ac:dyDescent="0.2">
      <c r="H593" s="142"/>
      <c r="I593" s="147"/>
      <c r="J593" s="142"/>
      <c r="K593" s="142"/>
    </row>
    <row r="594" spans="8:11" x14ac:dyDescent="0.2">
      <c r="H594" s="142"/>
      <c r="I594" s="147"/>
      <c r="J594" s="142"/>
      <c r="K594" s="142"/>
    </row>
    <row r="595" spans="8:11" x14ac:dyDescent="0.2">
      <c r="H595" s="142"/>
      <c r="I595" s="147"/>
      <c r="J595" s="142"/>
      <c r="K595" s="142"/>
    </row>
    <row r="596" spans="8:11" x14ac:dyDescent="0.2">
      <c r="H596" s="142"/>
      <c r="I596" s="147"/>
      <c r="J596" s="142"/>
      <c r="K596" s="142"/>
    </row>
    <row r="597" spans="8:11" x14ac:dyDescent="0.2">
      <c r="H597" s="142"/>
      <c r="I597" s="147"/>
      <c r="J597" s="142"/>
      <c r="K597" s="142"/>
    </row>
    <row r="598" spans="8:11" x14ac:dyDescent="0.2">
      <c r="H598" s="142"/>
      <c r="I598" s="147"/>
      <c r="J598" s="142"/>
      <c r="K598" s="142"/>
    </row>
    <row r="599" spans="8:11" x14ac:dyDescent="0.2">
      <c r="H599" s="142"/>
      <c r="I599" s="147"/>
      <c r="J599" s="142"/>
      <c r="K599" s="142"/>
    </row>
    <row r="600" spans="8:11" x14ac:dyDescent="0.2">
      <c r="H600" s="142"/>
      <c r="I600" s="147"/>
      <c r="J600" s="142"/>
      <c r="K600" s="142"/>
    </row>
    <row r="601" spans="8:11" x14ac:dyDescent="0.2">
      <c r="H601" s="142"/>
      <c r="I601" s="147"/>
      <c r="J601" s="142"/>
      <c r="K601" s="142"/>
    </row>
    <row r="602" spans="8:11" x14ac:dyDescent="0.2">
      <c r="H602" s="142"/>
      <c r="I602" s="147"/>
      <c r="J602" s="142"/>
      <c r="K602" s="142"/>
    </row>
    <row r="603" spans="8:11" x14ac:dyDescent="0.2">
      <c r="H603" s="142"/>
      <c r="I603" s="147"/>
      <c r="J603" s="142"/>
      <c r="K603" s="142"/>
    </row>
    <row r="604" spans="8:11" x14ac:dyDescent="0.2">
      <c r="H604" s="142"/>
      <c r="I604" s="147"/>
      <c r="J604" s="142"/>
      <c r="K604" s="142"/>
    </row>
    <row r="605" spans="8:11" x14ac:dyDescent="0.2">
      <c r="H605" s="142"/>
      <c r="I605" s="147"/>
      <c r="J605" s="142"/>
      <c r="K605" s="142"/>
    </row>
    <row r="606" spans="8:11" x14ac:dyDescent="0.2">
      <c r="H606" s="142"/>
      <c r="I606" s="147"/>
      <c r="J606" s="142"/>
      <c r="K606" s="142"/>
    </row>
    <row r="607" spans="8:11" x14ac:dyDescent="0.2">
      <c r="H607" s="142"/>
      <c r="I607" s="147"/>
      <c r="J607" s="142"/>
      <c r="K607" s="142"/>
    </row>
    <row r="608" spans="8:11" x14ac:dyDescent="0.2">
      <c r="H608" s="142"/>
      <c r="I608" s="147"/>
      <c r="J608" s="142"/>
      <c r="K608" s="142"/>
    </row>
    <row r="609" spans="8:11" x14ac:dyDescent="0.2">
      <c r="H609" s="142"/>
      <c r="I609" s="147"/>
      <c r="J609" s="142"/>
      <c r="K609" s="142"/>
    </row>
    <row r="610" spans="8:11" x14ac:dyDescent="0.2">
      <c r="H610" s="142"/>
      <c r="I610" s="147"/>
      <c r="J610" s="142"/>
      <c r="K610" s="142"/>
    </row>
    <row r="611" spans="8:11" x14ac:dyDescent="0.2">
      <c r="H611" s="142"/>
      <c r="I611" s="147"/>
      <c r="J611" s="142"/>
      <c r="K611" s="142"/>
    </row>
    <row r="612" spans="8:11" x14ac:dyDescent="0.2">
      <c r="H612" s="142"/>
      <c r="I612" s="147"/>
      <c r="J612" s="142"/>
      <c r="K612" s="142"/>
    </row>
    <row r="613" spans="8:11" x14ac:dyDescent="0.2">
      <c r="H613" s="142"/>
      <c r="I613" s="147"/>
      <c r="J613" s="142"/>
      <c r="K613" s="142"/>
    </row>
    <row r="614" spans="8:11" x14ac:dyDescent="0.2">
      <c r="H614" s="142"/>
      <c r="I614" s="147"/>
      <c r="J614" s="142"/>
      <c r="K614" s="142"/>
    </row>
    <row r="615" spans="8:11" x14ac:dyDescent="0.2">
      <c r="H615" s="142"/>
      <c r="I615" s="147"/>
      <c r="J615" s="142"/>
      <c r="K615" s="142"/>
    </row>
    <row r="616" spans="8:11" x14ac:dyDescent="0.2">
      <c r="H616" s="142"/>
      <c r="I616" s="147"/>
      <c r="J616" s="142"/>
      <c r="K616" s="142"/>
    </row>
    <row r="617" spans="8:11" x14ac:dyDescent="0.2">
      <c r="H617" s="142"/>
      <c r="I617" s="147"/>
      <c r="J617" s="142"/>
      <c r="K617" s="142"/>
    </row>
    <row r="618" spans="8:11" x14ac:dyDescent="0.2">
      <c r="H618" s="142"/>
      <c r="I618" s="147"/>
      <c r="J618" s="142"/>
      <c r="K618" s="142"/>
    </row>
    <row r="619" spans="8:11" x14ac:dyDescent="0.2">
      <c r="H619" s="142"/>
      <c r="I619" s="147"/>
      <c r="J619" s="142"/>
      <c r="K619" s="142"/>
    </row>
    <row r="620" spans="8:11" x14ac:dyDescent="0.2">
      <c r="H620" s="142"/>
      <c r="I620" s="147"/>
      <c r="J620" s="142"/>
      <c r="K620" s="142"/>
    </row>
    <row r="621" spans="8:11" x14ac:dyDescent="0.2">
      <c r="H621" s="142"/>
      <c r="I621" s="147"/>
      <c r="J621" s="142"/>
      <c r="K621" s="142"/>
    </row>
    <row r="622" spans="8:11" x14ac:dyDescent="0.2">
      <c r="H622" s="142"/>
      <c r="I622" s="147"/>
      <c r="J622" s="142"/>
      <c r="K622" s="142"/>
    </row>
    <row r="623" spans="8:11" x14ac:dyDescent="0.2">
      <c r="H623" s="142"/>
      <c r="I623" s="147"/>
      <c r="J623" s="142"/>
      <c r="K623" s="142"/>
    </row>
    <row r="624" spans="8:11" x14ac:dyDescent="0.2">
      <c r="H624" s="142"/>
      <c r="I624" s="147"/>
      <c r="J624" s="142"/>
      <c r="K624" s="142"/>
    </row>
    <row r="625" spans="8:11" x14ac:dyDescent="0.2">
      <c r="H625" s="142"/>
      <c r="I625" s="147"/>
      <c r="J625" s="142"/>
      <c r="K625" s="142"/>
    </row>
    <row r="626" spans="8:11" x14ac:dyDescent="0.2">
      <c r="H626" s="142"/>
      <c r="I626" s="147"/>
      <c r="J626" s="142"/>
      <c r="K626" s="142"/>
    </row>
    <row r="627" spans="8:11" x14ac:dyDescent="0.2">
      <c r="H627" s="142"/>
      <c r="I627" s="147"/>
      <c r="J627" s="142"/>
      <c r="K627" s="142"/>
    </row>
    <row r="628" spans="8:11" x14ac:dyDescent="0.2">
      <c r="H628" s="142"/>
      <c r="I628" s="147"/>
      <c r="J628" s="142"/>
      <c r="K628" s="142"/>
    </row>
    <row r="629" spans="8:11" x14ac:dyDescent="0.2">
      <c r="H629" s="142"/>
      <c r="I629" s="147"/>
      <c r="J629" s="142"/>
      <c r="K629" s="142"/>
    </row>
    <row r="630" spans="8:11" x14ac:dyDescent="0.2">
      <c r="H630" s="142"/>
      <c r="I630" s="147"/>
      <c r="J630" s="142"/>
      <c r="K630" s="142"/>
    </row>
    <row r="631" spans="8:11" x14ac:dyDescent="0.2">
      <c r="H631" s="142"/>
      <c r="I631" s="147"/>
      <c r="J631" s="142"/>
      <c r="K631" s="142"/>
    </row>
    <row r="632" spans="8:11" x14ac:dyDescent="0.2">
      <c r="H632" s="142"/>
      <c r="I632" s="147"/>
      <c r="J632" s="142"/>
      <c r="K632" s="142"/>
    </row>
    <row r="633" spans="8:11" x14ac:dyDescent="0.2">
      <c r="H633" s="142"/>
      <c r="I633" s="147"/>
      <c r="J633" s="142"/>
      <c r="K633" s="142"/>
    </row>
    <row r="634" spans="8:11" x14ac:dyDescent="0.2">
      <c r="H634" s="142"/>
      <c r="I634" s="147"/>
      <c r="J634" s="142"/>
      <c r="K634" s="142"/>
    </row>
    <row r="635" spans="8:11" x14ac:dyDescent="0.2">
      <c r="H635" s="142"/>
      <c r="I635" s="147"/>
      <c r="J635" s="142"/>
      <c r="K635" s="142"/>
    </row>
    <row r="636" spans="8:11" x14ac:dyDescent="0.2">
      <c r="H636" s="142"/>
      <c r="I636" s="147"/>
      <c r="J636" s="142"/>
      <c r="K636" s="142"/>
    </row>
    <row r="637" spans="8:11" x14ac:dyDescent="0.2">
      <c r="H637" s="142"/>
      <c r="I637" s="147"/>
      <c r="J637" s="142"/>
      <c r="K637" s="142"/>
    </row>
    <row r="638" spans="8:11" x14ac:dyDescent="0.2">
      <c r="H638" s="142"/>
      <c r="I638" s="147"/>
      <c r="J638" s="142"/>
      <c r="K638" s="142"/>
    </row>
    <row r="639" spans="8:11" x14ac:dyDescent="0.2">
      <c r="H639" s="142"/>
      <c r="I639" s="147"/>
      <c r="J639" s="142"/>
      <c r="K639" s="142"/>
    </row>
    <row r="640" spans="8:11" x14ac:dyDescent="0.2">
      <c r="H640" s="142"/>
      <c r="I640" s="147"/>
      <c r="J640" s="142"/>
      <c r="K640" s="142"/>
    </row>
    <row r="641" spans="8:11" x14ac:dyDescent="0.2">
      <c r="H641" s="142"/>
      <c r="I641" s="147"/>
      <c r="J641" s="142"/>
      <c r="K641" s="142"/>
    </row>
    <row r="642" spans="8:11" x14ac:dyDescent="0.2">
      <c r="H642" s="142"/>
      <c r="I642" s="147"/>
      <c r="J642" s="142"/>
      <c r="K642" s="142"/>
    </row>
    <row r="643" spans="8:11" x14ac:dyDescent="0.2">
      <c r="H643" s="142"/>
      <c r="I643" s="147"/>
      <c r="J643" s="142"/>
      <c r="K643" s="142"/>
    </row>
    <row r="644" spans="8:11" x14ac:dyDescent="0.2">
      <c r="H644" s="142"/>
      <c r="I644" s="147"/>
      <c r="J644" s="142"/>
      <c r="K644" s="142"/>
    </row>
    <row r="645" spans="8:11" x14ac:dyDescent="0.2">
      <c r="H645" s="142"/>
      <c r="I645" s="147"/>
      <c r="J645" s="142"/>
      <c r="K645" s="142"/>
    </row>
    <row r="646" spans="8:11" x14ac:dyDescent="0.2">
      <c r="H646" s="142"/>
      <c r="I646" s="147"/>
      <c r="J646" s="142"/>
      <c r="K646" s="142"/>
    </row>
    <row r="647" spans="8:11" x14ac:dyDescent="0.2">
      <c r="H647" s="142"/>
      <c r="I647" s="147"/>
      <c r="J647" s="142"/>
      <c r="K647" s="142"/>
    </row>
    <row r="648" spans="8:11" x14ac:dyDescent="0.2">
      <c r="H648" s="142"/>
      <c r="I648" s="147"/>
      <c r="J648" s="142"/>
      <c r="K648" s="142"/>
    </row>
    <row r="649" spans="8:11" x14ac:dyDescent="0.2">
      <c r="H649" s="142"/>
      <c r="I649" s="147"/>
      <c r="J649" s="142"/>
      <c r="K649" s="142"/>
    </row>
    <row r="650" spans="8:11" x14ac:dyDescent="0.2">
      <c r="H650" s="142"/>
      <c r="I650" s="147"/>
      <c r="J650" s="142"/>
      <c r="K650" s="142"/>
    </row>
    <row r="651" spans="8:11" x14ac:dyDescent="0.2">
      <c r="H651" s="142"/>
      <c r="I651" s="147"/>
      <c r="J651" s="142"/>
      <c r="K651" s="142"/>
    </row>
    <row r="652" spans="8:11" x14ac:dyDescent="0.2">
      <c r="H652" s="142"/>
      <c r="I652" s="147"/>
      <c r="J652" s="142"/>
      <c r="K652" s="142"/>
    </row>
    <row r="653" spans="8:11" x14ac:dyDescent="0.2">
      <c r="H653" s="142"/>
      <c r="I653" s="147"/>
      <c r="J653" s="142"/>
      <c r="K653" s="142"/>
    </row>
    <row r="654" spans="8:11" x14ac:dyDescent="0.2">
      <c r="H654" s="142"/>
      <c r="I654" s="147"/>
      <c r="J654" s="142"/>
      <c r="K654" s="142"/>
    </row>
    <row r="655" spans="8:11" x14ac:dyDescent="0.2">
      <c r="H655" s="142"/>
      <c r="I655" s="147"/>
      <c r="J655" s="142"/>
      <c r="K655" s="142"/>
    </row>
    <row r="656" spans="8:11" x14ac:dyDescent="0.2">
      <c r="H656" s="142"/>
      <c r="I656" s="147"/>
      <c r="J656" s="142"/>
      <c r="K656" s="142"/>
    </row>
    <row r="657" spans="8:11" x14ac:dyDescent="0.2">
      <c r="H657" s="142"/>
      <c r="I657" s="147"/>
      <c r="J657" s="142"/>
      <c r="K657" s="142"/>
    </row>
    <row r="658" spans="8:11" x14ac:dyDescent="0.2">
      <c r="H658" s="142"/>
      <c r="I658" s="147"/>
      <c r="J658" s="142"/>
      <c r="K658" s="142"/>
    </row>
    <row r="659" spans="8:11" x14ac:dyDescent="0.2">
      <c r="H659" s="142"/>
      <c r="I659" s="147"/>
      <c r="J659" s="142"/>
      <c r="K659" s="142"/>
    </row>
    <row r="660" spans="8:11" x14ac:dyDescent="0.2">
      <c r="H660" s="142"/>
      <c r="I660" s="147"/>
      <c r="J660" s="142"/>
      <c r="K660" s="142"/>
    </row>
    <row r="661" spans="8:11" x14ac:dyDescent="0.2">
      <c r="H661" s="142"/>
      <c r="I661" s="147"/>
      <c r="J661" s="142"/>
      <c r="K661" s="142"/>
    </row>
    <row r="662" spans="8:11" x14ac:dyDescent="0.2">
      <c r="H662" s="142"/>
      <c r="I662" s="147"/>
      <c r="J662" s="142"/>
      <c r="K662" s="142"/>
    </row>
    <row r="663" spans="8:11" x14ac:dyDescent="0.2">
      <c r="H663" s="142"/>
      <c r="I663" s="147"/>
      <c r="J663" s="142"/>
      <c r="K663" s="142"/>
    </row>
    <row r="664" spans="8:11" x14ac:dyDescent="0.2">
      <c r="H664" s="142"/>
      <c r="I664" s="147"/>
      <c r="J664" s="142"/>
      <c r="K664" s="142"/>
    </row>
    <row r="665" spans="8:11" x14ac:dyDescent="0.2">
      <c r="H665" s="142"/>
      <c r="I665" s="147"/>
      <c r="J665" s="142"/>
      <c r="K665" s="142"/>
    </row>
    <row r="666" spans="8:11" x14ac:dyDescent="0.2">
      <c r="H666" s="142"/>
      <c r="I666" s="147"/>
      <c r="J666" s="142"/>
      <c r="K666" s="142"/>
    </row>
    <row r="667" spans="8:11" x14ac:dyDescent="0.2">
      <c r="H667" s="142"/>
      <c r="I667" s="147"/>
      <c r="J667" s="142"/>
      <c r="K667" s="142"/>
    </row>
    <row r="668" spans="8:11" x14ac:dyDescent="0.2">
      <c r="H668" s="142"/>
      <c r="I668" s="147"/>
      <c r="J668" s="142"/>
      <c r="K668" s="142"/>
    </row>
    <row r="669" spans="8:11" x14ac:dyDescent="0.2">
      <c r="H669" s="142"/>
      <c r="I669" s="147"/>
      <c r="J669" s="142"/>
      <c r="K669" s="142"/>
    </row>
    <row r="670" spans="8:11" x14ac:dyDescent="0.2">
      <c r="H670" s="142"/>
      <c r="I670" s="147"/>
      <c r="J670" s="142"/>
      <c r="K670" s="142"/>
    </row>
    <row r="671" spans="8:11" x14ac:dyDescent="0.2">
      <c r="H671" s="142"/>
      <c r="I671" s="147"/>
      <c r="J671" s="142"/>
      <c r="K671" s="142"/>
    </row>
    <row r="672" spans="8:11" x14ac:dyDescent="0.2">
      <c r="H672" s="142"/>
      <c r="I672" s="147"/>
      <c r="J672" s="142"/>
      <c r="K672" s="142"/>
    </row>
    <row r="673" spans="8:11" x14ac:dyDescent="0.2">
      <c r="H673" s="142"/>
      <c r="I673" s="147"/>
      <c r="J673" s="142"/>
      <c r="K673" s="142"/>
    </row>
    <row r="674" spans="8:11" x14ac:dyDescent="0.2">
      <c r="H674" s="142"/>
      <c r="I674" s="147"/>
      <c r="J674" s="142"/>
      <c r="K674" s="142"/>
    </row>
    <row r="675" spans="8:11" x14ac:dyDescent="0.2">
      <c r="H675" s="142"/>
      <c r="I675" s="147"/>
      <c r="J675" s="142"/>
      <c r="K675" s="142"/>
    </row>
    <row r="676" spans="8:11" x14ac:dyDescent="0.2">
      <c r="H676" s="142"/>
      <c r="I676" s="147"/>
      <c r="J676" s="142"/>
      <c r="K676" s="142"/>
    </row>
    <row r="677" spans="8:11" x14ac:dyDescent="0.2">
      <c r="H677" s="142"/>
      <c r="I677" s="147"/>
      <c r="J677" s="142"/>
      <c r="K677" s="142"/>
    </row>
    <row r="678" spans="8:11" x14ac:dyDescent="0.2">
      <c r="H678" s="142"/>
      <c r="I678" s="147"/>
      <c r="J678" s="142"/>
      <c r="K678" s="142"/>
    </row>
    <row r="679" spans="8:11" x14ac:dyDescent="0.2">
      <c r="H679" s="142"/>
      <c r="I679" s="147"/>
      <c r="J679" s="142"/>
      <c r="K679" s="142"/>
    </row>
    <row r="680" spans="8:11" x14ac:dyDescent="0.2">
      <c r="H680" s="142"/>
      <c r="I680" s="147"/>
      <c r="J680" s="142"/>
      <c r="K680" s="142"/>
    </row>
    <row r="681" spans="8:11" x14ac:dyDescent="0.2">
      <c r="H681" s="142"/>
      <c r="I681" s="147"/>
      <c r="J681" s="142"/>
      <c r="K681" s="142"/>
    </row>
    <row r="682" spans="8:11" x14ac:dyDescent="0.2">
      <c r="H682" s="142"/>
      <c r="I682" s="147"/>
      <c r="J682" s="142"/>
      <c r="K682" s="142"/>
    </row>
    <row r="683" spans="8:11" x14ac:dyDescent="0.2">
      <c r="H683" s="142"/>
      <c r="I683" s="147"/>
      <c r="J683" s="142"/>
      <c r="K683" s="142"/>
    </row>
    <row r="684" spans="8:11" x14ac:dyDescent="0.2">
      <c r="H684" s="142"/>
      <c r="I684" s="147"/>
      <c r="J684" s="142"/>
      <c r="K684" s="142"/>
    </row>
    <row r="685" spans="8:11" x14ac:dyDescent="0.2">
      <c r="H685" s="142"/>
      <c r="I685" s="147"/>
      <c r="J685" s="142"/>
      <c r="K685" s="142"/>
    </row>
    <row r="686" spans="8:11" x14ac:dyDescent="0.2">
      <c r="H686" s="142"/>
      <c r="I686" s="147"/>
      <c r="J686" s="142"/>
      <c r="K686" s="142"/>
    </row>
    <row r="687" spans="8:11" x14ac:dyDescent="0.2">
      <c r="H687" s="142"/>
      <c r="I687" s="147"/>
      <c r="J687" s="142"/>
      <c r="K687" s="142"/>
    </row>
    <row r="688" spans="8:11" x14ac:dyDescent="0.2">
      <c r="H688" s="142"/>
      <c r="I688" s="147"/>
      <c r="J688" s="142"/>
      <c r="K688" s="142"/>
    </row>
    <row r="689" spans="8:11" x14ac:dyDescent="0.2">
      <c r="H689" s="142"/>
      <c r="I689" s="147"/>
      <c r="J689" s="142"/>
      <c r="K689" s="142"/>
    </row>
    <row r="690" spans="8:11" x14ac:dyDescent="0.2">
      <c r="H690" s="142"/>
      <c r="I690" s="147"/>
      <c r="J690" s="142"/>
      <c r="K690" s="142"/>
    </row>
    <row r="691" spans="8:11" x14ac:dyDescent="0.2">
      <c r="H691" s="142"/>
      <c r="I691" s="147"/>
      <c r="J691" s="142"/>
      <c r="K691" s="142"/>
    </row>
    <row r="692" spans="8:11" x14ac:dyDescent="0.2">
      <c r="H692" s="142"/>
      <c r="I692" s="147"/>
      <c r="J692" s="142"/>
      <c r="K692" s="142"/>
    </row>
    <row r="693" spans="8:11" x14ac:dyDescent="0.2">
      <c r="H693" s="142"/>
      <c r="I693" s="147"/>
      <c r="J693" s="142"/>
      <c r="K693" s="142"/>
    </row>
    <row r="694" spans="8:11" x14ac:dyDescent="0.2">
      <c r="H694" s="142"/>
      <c r="I694" s="147"/>
      <c r="J694" s="142"/>
      <c r="K694" s="142"/>
    </row>
    <row r="695" spans="8:11" x14ac:dyDescent="0.2">
      <c r="H695" s="142"/>
      <c r="I695" s="147"/>
      <c r="J695" s="142"/>
      <c r="K695" s="142"/>
    </row>
    <row r="696" spans="8:11" x14ac:dyDescent="0.2">
      <c r="H696" s="142"/>
      <c r="I696" s="147"/>
      <c r="J696" s="142"/>
      <c r="K696" s="142"/>
    </row>
    <row r="697" spans="8:11" x14ac:dyDescent="0.2">
      <c r="H697" s="142"/>
      <c r="I697" s="147"/>
      <c r="J697" s="142"/>
      <c r="K697" s="142"/>
    </row>
    <row r="698" spans="8:11" x14ac:dyDescent="0.2">
      <c r="H698" s="142"/>
      <c r="I698" s="147"/>
      <c r="J698" s="142"/>
      <c r="K698" s="142"/>
    </row>
    <row r="699" spans="8:11" x14ac:dyDescent="0.2">
      <c r="H699" s="142"/>
      <c r="I699" s="147"/>
      <c r="J699" s="142"/>
      <c r="K699" s="142"/>
    </row>
    <row r="700" spans="8:11" x14ac:dyDescent="0.2">
      <c r="H700" s="142"/>
      <c r="I700" s="147"/>
      <c r="J700" s="142"/>
      <c r="K700" s="142"/>
    </row>
    <row r="701" spans="8:11" x14ac:dyDescent="0.2">
      <c r="H701" s="142"/>
      <c r="I701" s="147"/>
      <c r="J701" s="142"/>
      <c r="K701" s="142"/>
    </row>
    <row r="702" spans="8:11" x14ac:dyDescent="0.2">
      <c r="H702" s="142"/>
      <c r="I702" s="147"/>
      <c r="J702" s="142"/>
      <c r="K702" s="142"/>
    </row>
    <row r="703" spans="8:11" x14ac:dyDescent="0.2">
      <c r="H703" s="142"/>
      <c r="I703" s="147"/>
      <c r="J703" s="142"/>
      <c r="K703" s="142"/>
    </row>
    <row r="704" spans="8:11" x14ac:dyDescent="0.2">
      <c r="H704" s="142"/>
      <c r="I704" s="147"/>
      <c r="J704" s="142"/>
      <c r="K704" s="142"/>
    </row>
    <row r="705" spans="8:11" x14ac:dyDescent="0.2">
      <c r="H705" s="142"/>
      <c r="I705" s="147"/>
      <c r="J705" s="142"/>
      <c r="K705" s="142"/>
    </row>
    <row r="706" spans="8:11" x14ac:dyDescent="0.2">
      <c r="H706" s="142"/>
      <c r="I706" s="147"/>
      <c r="J706" s="142"/>
      <c r="K706" s="142"/>
    </row>
    <row r="707" spans="8:11" x14ac:dyDescent="0.2">
      <c r="H707" s="142"/>
      <c r="I707" s="147"/>
      <c r="J707" s="142"/>
      <c r="K707" s="142"/>
    </row>
    <row r="708" spans="8:11" x14ac:dyDescent="0.2">
      <c r="H708" s="142"/>
      <c r="I708" s="147"/>
      <c r="J708" s="142"/>
      <c r="K708" s="142"/>
    </row>
    <row r="709" spans="8:11" x14ac:dyDescent="0.2">
      <c r="H709" s="142"/>
      <c r="I709" s="147"/>
      <c r="J709" s="142"/>
      <c r="K709" s="142"/>
    </row>
    <row r="710" spans="8:11" x14ac:dyDescent="0.2">
      <c r="H710" s="142"/>
      <c r="I710" s="147"/>
      <c r="J710" s="142"/>
      <c r="K710" s="142"/>
    </row>
    <row r="711" spans="8:11" x14ac:dyDescent="0.2">
      <c r="H711" s="142"/>
      <c r="I711" s="147"/>
      <c r="J711" s="142"/>
      <c r="K711" s="142"/>
    </row>
    <row r="712" spans="8:11" x14ac:dyDescent="0.2">
      <c r="H712" s="142"/>
      <c r="I712" s="147"/>
      <c r="J712" s="142"/>
      <c r="K712" s="142"/>
    </row>
    <row r="713" spans="8:11" x14ac:dyDescent="0.2">
      <c r="H713" s="142"/>
      <c r="I713" s="147"/>
      <c r="J713" s="142"/>
      <c r="K713" s="142"/>
    </row>
    <row r="714" spans="8:11" x14ac:dyDescent="0.2">
      <c r="H714" s="142"/>
      <c r="I714" s="147"/>
      <c r="J714" s="142"/>
      <c r="K714" s="142"/>
    </row>
    <row r="715" spans="8:11" x14ac:dyDescent="0.2">
      <c r="H715" s="142"/>
      <c r="I715" s="147"/>
      <c r="J715" s="142"/>
      <c r="K715" s="142"/>
    </row>
    <row r="716" spans="8:11" x14ac:dyDescent="0.2">
      <c r="H716" s="142"/>
      <c r="I716" s="147"/>
      <c r="J716" s="142"/>
      <c r="K716" s="142"/>
    </row>
    <row r="717" spans="8:11" x14ac:dyDescent="0.2">
      <c r="H717" s="142"/>
      <c r="I717" s="147"/>
      <c r="J717" s="142"/>
      <c r="K717" s="142"/>
    </row>
    <row r="718" spans="8:11" x14ac:dyDescent="0.2">
      <c r="H718" s="142"/>
      <c r="I718" s="147"/>
      <c r="J718" s="142"/>
      <c r="K718" s="142"/>
    </row>
    <row r="719" spans="8:11" x14ac:dyDescent="0.2">
      <c r="H719" s="142"/>
      <c r="I719" s="147"/>
      <c r="J719" s="142"/>
      <c r="K719" s="142"/>
    </row>
    <row r="720" spans="8:11" x14ac:dyDescent="0.2">
      <c r="H720" s="142"/>
      <c r="I720" s="147"/>
      <c r="J720" s="142"/>
      <c r="K720" s="142"/>
    </row>
    <row r="721" spans="8:11" x14ac:dyDescent="0.2">
      <c r="H721" s="142"/>
      <c r="I721" s="147"/>
      <c r="J721" s="142"/>
      <c r="K721" s="142"/>
    </row>
    <row r="722" spans="8:11" x14ac:dyDescent="0.2">
      <c r="H722" s="142"/>
      <c r="I722" s="147"/>
      <c r="J722" s="142"/>
      <c r="K722" s="142"/>
    </row>
    <row r="723" spans="8:11" x14ac:dyDescent="0.2">
      <c r="H723" s="142"/>
      <c r="I723" s="147"/>
      <c r="J723" s="142"/>
      <c r="K723" s="142"/>
    </row>
    <row r="724" spans="8:11" x14ac:dyDescent="0.2">
      <c r="H724" s="142"/>
      <c r="I724" s="147"/>
      <c r="J724" s="142"/>
      <c r="K724" s="142"/>
    </row>
    <row r="725" spans="8:11" x14ac:dyDescent="0.2">
      <c r="H725" s="142"/>
      <c r="I725" s="147"/>
      <c r="J725" s="142"/>
      <c r="K725" s="142"/>
    </row>
    <row r="726" spans="8:11" x14ac:dyDescent="0.2">
      <c r="H726" s="142"/>
      <c r="I726" s="147"/>
      <c r="J726" s="142"/>
      <c r="K726" s="142"/>
    </row>
    <row r="727" spans="8:11" x14ac:dyDescent="0.2">
      <c r="H727" s="142"/>
      <c r="I727" s="147"/>
      <c r="J727" s="142"/>
      <c r="K727" s="142"/>
    </row>
    <row r="728" spans="8:11" x14ac:dyDescent="0.2">
      <c r="H728" s="142"/>
      <c r="I728" s="147"/>
      <c r="J728" s="142"/>
      <c r="K728" s="142"/>
    </row>
    <row r="729" spans="8:11" x14ac:dyDescent="0.2">
      <c r="H729" s="142"/>
      <c r="I729" s="147"/>
      <c r="J729" s="142"/>
      <c r="K729" s="142"/>
    </row>
    <row r="730" spans="8:11" x14ac:dyDescent="0.2">
      <c r="H730" s="142"/>
      <c r="I730" s="147"/>
      <c r="J730" s="142"/>
      <c r="K730" s="142"/>
    </row>
    <row r="731" spans="8:11" x14ac:dyDescent="0.2">
      <c r="H731" s="142"/>
      <c r="I731" s="147"/>
      <c r="J731" s="142"/>
      <c r="K731" s="142"/>
    </row>
    <row r="732" spans="8:11" x14ac:dyDescent="0.2">
      <c r="H732" s="142"/>
      <c r="I732" s="147"/>
      <c r="J732" s="142"/>
      <c r="K732" s="142"/>
    </row>
    <row r="733" spans="8:11" x14ac:dyDescent="0.2">
      <c r="H733" s="142"/>
      <c r="I733" s="147"/>
      <c r="J733" s="142"/>
      <c r="K733" s="142"/>
    </row>
    <row r="734" spans="8:11" x14ac:dyDescent="0.2">
      <c r="H734" s="142"/>
      <c r="I734" s="147"/>
      <c r="J734" s="142"/>
      <c r="K734" s="142"/>
    </row>
    <row r="735" spans="8:11" x14ac:dyDescent="0.2">
      <c r="H735" s="142"/>
      <c r="I735" s="147"/>
      <c r="J735" s="142"/>
      <c r="K735" s="142"/>
    </row>
    <row r="736" spans="8:11" x14ac:dyDescent="0.2">
      <c r="H736" s="142"/>
      <c r="I736" s="147"/>
      <c r="J736" s="142"/>
      <c r="K736" s="142"/>
    </row>
    <row r="737" spans="8:11" x14ac:dyDescent="0.2">
      <c r="H737" s="142"/>
      <c r="I737" s="147"/>
      <c r="J737" s="142"/>
      <c r="K737" s="142"/>
    </row>
    <row r="738" spans="8:11" x14ac:dyDescent="0.2">
      <c r="H738" s="142"/>
      <c r="I738" s="147"/>
      <c r="J738" s="142"/>
      <c r="K738" s="142"/>
    </row>
    <row r="739" spans="8:11" x14ac:dyDescent="0.2">
      <c r="H739" s="142"/>
      <c r="I739" s="147"/>
      <c r="J739" s="142"/>
      <c r="K739" s="142"/>
    </row>
    <row r="740" spans="8:11" x14ac:dyDescent="0.2">
      <c r="H740" s="142"/>
      <c r="I740" s="147"/>
      <c r="J740" s="142"/>
      <c r="K740" s="142"/>
    </row>
    <row r="741" spans="8:11" x14ac:dyDescent="0.2">
      <c r="H741" s="142"/>
      <c r="I741" s="147"/>
      <c r="J741" s="142"/>
      <c r="K741" s="142"/>
    </row>
    <row r="742" spans="8:11" x14ac:dyDescent="0.2">
      <c r="H742" s="142"/>
      <c r="I742" s="147"/>
      <c r="J742" s="142"/>
      <c r="K742" s="142"/>
    </row>
    <row r="743" spans="8:11" x14ac:dyDescent="0.2">
      <c r="H743" s="142"/>
      <c r="I743" s="147"/>
      <c r="J743" s="142"/>
      <c r="K743" s="142"/>
    </row>
    <row r="744" spans="8:11" x14ac:dyDescent="0.2">
      <c r="H744" s="142"/>
      <c r="I744" s="147"/>
      <c r="J744" s="142"/>
      <c r="K744" s="142"/>
    </row>
    <row r="745" spans="8:11" x14ac:dyDescent="0.2">
      <c r="H745" s="142"/>
      <c r="I745" s="147"/>
      <c r="J745" s="142"/>
      <c r="K745" s="142"/>
    </row>
    <row r="746" spans="8:11" x14ac:dyDescent="0.2">
      <c r="H746" s="142"/>
      <c r="I746" s="147"/>
      <c r="J746" s="142"/>
      <c r="K746" s="142"/>
    </row>
    <row r="747" spans="8:11" x14ac:dyDescent="0.2">
      <c r="H747" s="142"/>
      <c r="I747" s="147"/>
      <c r="J747" s="142"/>
      <c r="K747" s="142"/>
    </row>
    <row r="748" spans="8:11" x14ac:dyDescent="0.2">
      <c r="H748" s="142"/>
      <c r="I748" s="147"/>
      <c r="J748" s="142"/>
      <c r="K748" s="142"/>
    </row>
    <row r="749" spans="8:11" x14ac:dyDescent="0.2">
      <c r="H749" s="142"/>
      <c r="I749" s="147"/>
      <c r="J749" s="142"/>
      <c r="K749" s="142"/>
    </row>
    <row r="750" spans="8:11" x14ac:dyDescent="0.2">
      <c r="H750" s="142"/>
      <c r="I750" s="147"/>
      <c r="J750" s="142"/>
      <c r="K750" s="142"/>
    </row>
    <row r="751" spans="8:11" x14ac:dyDescent="0.2">
      <c r="H751" s="142"/>
      <c r="I751" s="147"/>
      <c r="J751" s="142"/>
      <c r="K751" s="142"/>
    </row>
    <row r="752" spans="8:11" x14ac:dyDescent="0.2">
      <c r="H752" s="142"/>
      <c r="I752" s="147"/>
      <c r="J752" s="142"/>
      <c r="K752" s="142"/>
    </row>
    <row r="753" spans="8:11" x14ac:dyDescent="0.2">
      <c r="H753" s="142"/>
      <c r="I753" s="147"/>
      <c r="J753" s="142"/>
      <c r="K753" s="142"/>
    </row>
    <row r="754" spans="8:11" x14ac:dyDescent="0.2">
      <c r="H754" s="142"/>
      <c r="I754" s="147"/>
      <c r="J754" s="142"/>
      <c r="K754" s="142"/>
    </row>
    <row r="755" spans="8:11" x14ac:dyDescent="0.2">
      <c r="H755" s="142"/>
      <c r="I755" s="147"/>
      <c r="J755" s="142"/>
      <c r="K755" s="142"/>
    </row>
    <row r="756" spans="8:11" x14ac:dyDescent="0.2">
      <c r="H756" s="142"/>
      <c r="I756" s="147"/>
      <c r="J756" s="142"/>
      <c r="K756" s="142"/>
    </row>
    <row r="757" spans="8:11" x14ac:dyDescent="0.2">
      <c r="H757" s="142"/>
      <c r="I757" s="147"/>
      <c r="J757" s="142"/>
      <c r="K757" s="142"/>
    </row>
    <row r="758" spans="8:11" x14ac:dyDescent="0.2">
      <c r="H758" s="142"/>
      <c r="I758" s="147"/>
      <c r="J758" s="142"/>
      <c r="K758" s="142"/>
    </row>
    <row r="759" spans="8:11" x14ac:dyDescent="0.2">
      <c r="H759" s="142"/>
      <c r="I759" s="147"/>
      <c r="J759" s="142"/>
      <c r="K759" s="142"/>
    </row>
    <row r="760" spans="8:11" x14ac:dyDescent="0.2">
      <c r="H760" s="142"/>
      <c r="I760" s="147"/>
      <c r="J760" s="142"/>
      <c r="K760" s="142"/>
    </row>
    <row r="761" spans="8:11" x14ac:dyDescent="0.2">
      <c r="H761" s="142"/>
      <c r="I761" s="147"/>
      <c r="J761" s="142"/>
      <c r="K761" s="142"/>
    </row>
    <row r="762" spans="8:11" x14ac:dyDescent="0.2">
      <c r="H762" s="142"/>
      <c r="I762" s="147"/>
      <c r="J762" s="142"/>
      <c r="K762" s="142"/>
    </row>
    <row r="763" spans="8:11" x14ac:dyDescent="0.2">
      <c r="H763" s="142"/>
      <c r="I763" s="147"/>
      <c r="J763" s="142"/>
      <c r="K763" s="142"/>
    </row>
    <row r="764" spans="8:11" x14ac:dyDescent="0.2">
      <c r="H764" s="142"/>
      <c r="I764" s="147"/>
      <c r="J764" s="142"/>
      <c r="K764" s="142"/>
    </row>
    <row r="765" spans="8:11" x14ac:dyDescent="0.2">
      <c r="H765" s="142"/>
      <c r="I765" s="147"/>
      <c r="J765" s="142"/>
      <c r="K765" s="142"/>
    </row>
    <row r="766" spans="8:11" x14ac:dyDescent="0.2">
      <c r="H766" s="142"/>
      <c r="I766" s="147"/>
      <c r="J766" s="142"/>
      <c r="K766" s="142"/>
    </row>
    <row r="767" spans="8:11" x14ac:dyDescent="0.2">
      <c r="H767" s="142"/>
      <c r="I767" s="147"/>
      <c r="J767" s="142"/>
      <c r="K767" s="142"/>
    </row>
    <row r="768" spans="8:11" x14ac:dyDescent="0.2">
      <c r="H768" s="142"/>
      <c r="I768" s="147"/>
      <c r="J768" s="142"/>
      <c r="K768" s="142"/>
    </row>
    <row r="769" spans="8:11" x14ac:dyDescent="0.2">
      <c r="H769" s="142"/>
      <c r="I769" s="147"/>
      <c r="J769" s="142"/>
      <c r="K769" s="142"/>
    </row>
    <row r="770" spans="8:11" x14ac:dyDescent="0.2">
      <c r="H770" s="142"/>
      <c r="I770" s="147"/>
      <c r="J770" s="142"/>
      <c r="K770" s="142"/>
    </row>
    <row r="771" spans="8:11" x14ac:dyDescent="0.2">
      <c r="H771" s="142"/>
      <c r="I771" s="147"/>
      <c r="J771" s="142"/>
      <c r="K771" s="142"/>
    </row>
    <row r="772" spans="8:11" x14ac:dyDescent="0.2">
      <c r="H772" s="142"/>
      <c r="I772" s="147"/>
      <c r="J772" s="142"/>
      <c r="K772" s="142"/>
    </row>
    <row r="773" spans="8:11" x14ac:dyDescent="0.2">
      <c r="H773" s="142"/>
      <c r="I773" s="147"/>
      <c r="J773" s="142"/>
      <c r="K773" s="142"/>
    </row>
    <row r="774" spans="8:11" x14ac:dyDescent="0.2">
      <c r="H774" s="142"/>
      <c r="I774" s="147"/>
      <c r="J774" s="142"/>
      <c r="K774" s="142"/>
    </row>
    <row r="775" spans="8:11" x14ac:dyDescent="0.2">
      <c r="H775" s="142"/>
      <c r="I775" s="147"/>
      <c r="J775" s="142"/>
      <c r="K775" s="142"/>
    </row>
    <row r="776" spans="8:11" x14ac:dyDescent="0.2">
      <c r="H776" s="142"/>
      <c r="I776" s="147"/>
      <c r="J776" s="142"/>
      <c r="K776" s="142"/>
    </row>
    <row r="777" spans="8:11" x14ac:dyDescent="0.2">
      <c r="H777" s="142"/>
      <c r="I777" s="147"/>
      <c r="J777" s="142"/>
      <c r="K777" s="142"/>
    </row>
    <row r="778" spans="8:11" x14ac:dyDescent="0.2">
      <c r="H778" s="142"/>
      <c r="I778" s="147"/>
      <c r="J778" s="142"/>
      <c r="K778" s="142"/>
    </row>
    <row r="779" spans="8:11" x14ac:dyDescent="0.2">
      <c r="H779" s="142"/>
      <c r="I779" s="147"/>
      <c r="J779" s="142"/>
      <c r="K779" s="142"/>
    </row>
    <row r="780" spans="8:11" x14ac:dyDescent="0.2">
      <c r="H780" s="142"/>
      <c r="I780" s="147"/>
      <c r="J780" s="142"/>
      <c r="K780" s="142"/>
    </row>
    <row r="781" spans="8:11" x14ac:dyDescent="0.2">
      <c r="H781" s="142"/>
      <c r="I781" s="147"/>
      <c r="J781" s="142"/>
      <c r="K781" s="142"/>
    </row>
    <row r="782" spans="8:11" x14ac:dyDescent="0.2">
      <c r="H782" s="142"/>
      <c r="I782" s="147"/>
      <c r="J782" s="142"/>
      <c r="K782" s="142"/>
    </row>
    <row r="783" spans="8:11" x14ac:dyDescent="0.2">
      <c r="H783" s="142"/>
      <c r="I783" s="147"/>
      <c r="J783" s="142"/>
      <c r="K783" s="142"/>
    </row>
    <row r="784" spans="8:11" x14ac:dyDescent="0.2">
      <c r="H784" s="142"/>
      <c r="I784" s="147"/>
      <c r="J784" s="142"/>
      <c r="K784" s="142"/>
    </row>
    <row r="785" spans="8:11" x14ac:dyDescent="0.2">
      <c r="H785" s="142"/>
      <c r="I785" s="147"/>
      <c r="J785" s="142"/>
      <c r="K785" s="142"/>
    </row>
    <row r="786" spans="8:11" x14ac:dyDescent="0.2">
      <c r="H786" s="142"/>
      <c r="I786" s="147"/>
      <c r="J786" s="142"/>
      <c r="K786" s="142"/>
    </row>
    <row r="787" spans="8:11" x14ac:dyDescent="0.2">
      <c r="H787" s="142"/>
      <c r="I787" s="147"/>
      <c r="J787" s="142"/>
      <c r="K787" s="142"/>
    </row>
    <row r="788" spans="8:11" x14ac:dyDescent="0.2">
      <c r="H788" s="142"/>
      <c r="I788" s="147"/>
      <c r="J788" s="142"/>
      <c r="K788" s="142"/>
    </row>
    <row r="789" spans="8:11" x14ac:dyDescent="0.2">
      <c r="H789" s="142"/>
      <c r="I789" s="147"/>
      <c r="J789" s="142"/>
      <c r="K789" s="142"/>
    </row>
    <row r="790" spans="8:11" x14ac:dyDescent="0.2">
      <c r="H790" s="142"/>
      <c r="I790" s="147"/>
      <c r="J790" s="142"/>
      <c r="K790" s="142"/>
    </row>
    <row r="791" spans="8:11" x14ac:dyDescent="0.2">
      <c r="H791" s="142"/>
      <c r="I791" s="147"/>
      <c r="J791" s="142"/>
      <c r="K791" s="142"/>
    </row>
    <row r="792" spans="8:11" x14ac:dyDescent="0.2">
      <c r="H792" s="142"/>
      <c r="I792" s="147"/>
      <c r="J792" s="142"/>
      <c r="K792" s="142"/>
    </row>
    <row r="793" spans="8:11" x14ac:dyDescent="0.2">
      <c r="H793" s="142"/>
      <c r="I793" s="147"/>
      <c r="J793" s="142"/>
      <c r="K793" s="142"/>
    </row>
    <row r="794" spans="8:11" x14ac:dyDescent="0.2">
      <c r="H794" s="142"/>
      <c r="I794" s="147"/>
      <c r="J794" s="142"/>
      <c r="K794" s="142"/>
    </row>
    <row r="795" spans="8:11" x14ac:dyDescent="0.2">
      <c r="H795" s="142"/>
      <c r="I795" s="147"/>
      <c r="J795" s="142"/>
      <c r="K795" s="142"/>
    </row>
    <row r="796" spans="8:11" x14ac:dyDescent="0.2">
      <c r="H796" s="142"/>
      <c r="I796" s="147"/>
      <c r="J796" s="142"/>
      <c r="K796" s="142"/>
    </row>
    <row r="797" spans="8:11" x14ac:dyDescent="0.2">
      <c r="H797" s="142"/>
      <c r="I797" s="147"/>
      <c r="J797" s="142"/>
      <c r="K797" s="142"/>
    </row>
    <row r="798" spans="8:11" x14ac:dyDescent="0.2">
      <c r="H798" s="142"/>
      <c r="I798" s="147"/>
      <c r="J798" s="142"/>
      <c r="K798" s="142"/>
    </row>
    <row r="799" spans="8:11" x14ac:dyDescent="0.2">
      <c r="H799" s="142"/>
      <c r="I799" s="147"/>
      <c r="J799" s="142"/>
      <c r="K799" s="142"/>
    </row>
    <row r="800" spans="8:11" x14ac:dyDescent="0.2">
      <c r="H800" s="142"/>
      <c r="I800" s="147"/>
      <c r="J800" s="142"/>
      <c r="K800" s="142"/>
    </row>
    <row r="801" spans="8:11" x14ac:dyDescent="0.2">
      <c r="H801" s="142"/>
      <c r="I801" s="147"/>
      <c r="J801" s="142"/>
      <c r="K801" s="142"/>
    </row>
    <row r="802" spans="8:11" x14ac:dyDescent="0.2">
      <c r="H802" s="142"/>
      <c r="I802" s="147"/>
      <c r="J802" s="142"/>
      <c r="K802" s="142"/>
    </row>
    <row r="803" spans="8:11" x14ac:dyDescent="0.2">
      <c r="H803" s="142"/>
      <c r="I803" s="147"/>
      <c r="J803" s="142"/>
      <c r="K803" s="142"/>
    </row>
    <row r="804" spans="8:11" x14ac:dyDescent="0.2">
      <c r="H804" s="142"/>
      <c r="I804" s="147"/>
      <c r="J804" s="142"/>
      <c r="K804" s="142"/>
    </row>
    <row r="805" spans="8:11" x14ac:dyDescent="0.2">
      <c r="H805" s="142"/>
      <c r="I805" s="147"/>
      <c r="J805" s="142"/>
      <c r="K805" s="142"/>
    </row>
    <row r="806" spans="8:11" x14ac:dyDescent="0.2">
      <c r="H806" s="142"/>
      <c r="I806" s="147"/>
      <c r="J806" s="142"/>
      <c r="K806" s="142"/>
    </row>
    <row r="807" spans="8:11" x14ac:dyDescent="0.2">
      <c r="H807" s="142"/>
      <c r="I807" s="147"/>
      <c r="J807" s="142"/>
      <c r="K807" s="142"/>
    </row>
    <row r="808" spans="8:11" x14ac:dyDescent="0.2">
      <c r="H808" s="142"/>
      <c r="I808" s="147"/>
      <c r="J808" s="142"/>
      <c r="K808" s="142"/>
    </row>
    <row r="809" spans="8:11" x14ac:dyDescent="0.2">
      <c r="H809" s="142"/>
      <c r="I809" s="147"/>
      <c r="J809" s="142"/>
      <c r="K809" s="142"/>
    </row>
    <row r="810" spans="8:11" x14ac:dyDescent="0.2">
      <c r="H810" s="142"/>
      <c r="I810" s="147"/>
      <c r="J810" s="142"/>
      <c r="K810" s="142"/>
    </row>
    <row r="811" spans="8:11" x14ac:dyDescent="0.2">
      <c r="H811" s="142"/>
      <c r="I811" s="147"/>
      <c r="J811" s="142"/>
      <c r="K811" s="142"/>
    </row>
    <row r="812" spans="8:11" x14ac:dyDescent="0.2">
      <c r="H812" s="142"/>
      <c r="I812" s="147"/>
      <c r="J812" s="142"/>
      <c r="K812" s="142"/>
    </row>
    <row r="813" spans="8:11" x14ac:dyDescent="0.2">
      <c r="H813" s="142"/>
      <c r="I813" s="147"/>
      <c r="J813" s="142"/>
      <c r="K813" s="142"/>
    </row>
    <row r="814" spans="8:11" x14ac:dyDescent="0.2">
      <c r="H814" s="142"/>
      <c r="I814" s="147"/>
      <c r="J814" s="142"/>
      <c r="K814" s="142"/>
    </row>
    <row r="815" spans="8:11" x14ac:dyDescent="0.2">
      <c r="H815" s="142"/>
      <c r="I815" s="147"/>
      <c r="J815" s="142"/>
      <c r="K815" s="142"/>
    </row>
    <row r="816" spans="8:11" x14ac:dyDescent="0.2">
      <c r="H816" s="142"/>
      <c r="I816" s="147"/>
      <c r="J816" s="142"/>
      <c r="K816" s="142"/>
    </row>
    <row r="817" spans="8:11" x14ac:dyDescent="0.2">
      <c r="H817" s="142"/>
      <c r="I817" s="147"/>
      <c r="J817" s="142"/>
      <c r="K817" s="142"/>
    </row>
    <row r="818" spans="8:11" x14ac:dyDescent="0.2">
      <c r="H818" s="142"/>
      <c r="I818" s="147"/>
      <c r="J818" s="142"/>
      <c r="K818" s="142"/>
    </row>
    <row r="819" spans="8:11" x14ac:dyDescent="0.2">
      <c r="H819" s="142"/>
      <c r="I819" s="147"/>
      <c r="J819" s="142"/>
      <c r="K819" s="142"/>
    </row>
    <row r="820" spans="8:11" x14ac:dyDescent="0.2">
      <c r="H820" s="142"/>
      <c r="I820" s="147"/>
      <c r="J820" s="142"/>
      <c r="K820" s="142"/>
    </row>
    <row r="821" spans="8:11" x14ac:dyDescent="0.2">
      <c r="H821" s="142"/>
      <c r="I821" s="147"/>
      <c r="J821" s="142"/>
      <c r="K821" s="142"/>
    </row>
    <row r="822" spans="8:11" x14ac:dyDescent="0.2">
      <c r="H822" s="142"/>
      <c r="I822" s="147"/>
      <c r="J822" s="142"/>
      <c r="K822" s="142"/>
    </row>
    <row r="823" spans="8:11" x14ac:dyDescent="0.2">
      <c r="H823" s="142"/>
      <c r="I823" s="147"/>
      <c r="J823" s="142"/>
      <c r="K823" s="142"/>
    </row>
    <row r="824" spans="8:11" x14ac:dyDescent="0.2">
      <c r="H824" s="142"/>
      <c r="I824" s="147"/>
      <c r="J824" s="142"/>
      <c r="K824" s="142"/>
    </row>
    <row r="825" spans="8:11" x14ac:dyDescent="0.2">
      <c r="H825" s="142"/>
      <c r="I825" s="147"/>
      <c r="J825" s="142"/>
      <c r="K825" s="142"/>
    </row>
    <row r="826" spans="8:11" x14ac:dyDescent="0.2">
      <c r="H826" s="142"/>
      <c r="I826" s="147"/>
      <c r="J826" s="142"/>
      <c r="K826" s="142"/>
    </row>
    <row r="827" spans="8:11" x14ac:dyDescent="0.2">
      <c r="H827" s="142"/>
      <c r="I827" s="147"/>
      <c r="J827" s="142"/>
      <c r="K827" s="142"/>
    </row>
    <row r="828" spans="8:11" x14ac:dyDescent="0.2">
      <c r="H828" s="142"/>
      <c r="I828" s="147"/>
      <c r="J828" s="142"/>
      <c r="K828" s="142"/>
    </row>
    <row r="829" spans="8:11" x14ac:dyDescent="0.2">
      <c r="H829" s="142"/>
      <c r="I829" s="147"/>
      <c r="J829" s="142"/>
      <c r="K829" s="142"/>
    </row>
    <row r="830" spans="8:11" x14ac:dyDescent="0.2">
      <c r="H830" s="142"/>
      <c r="I830" s="147"/>
      <c r="J830" s="142"/>
      <c r="K830" s="142"/>
    </row>
    <row r="831" spans="8:11" x14ac:dyDescent="0.2">
      <c r="H831" s="142"/>
      <c r="I831" s="147"/>
      <c r="J831" s="142"/>
      <c r="K831" s="142"/>
    </row>
    <row r="832" spans="8:11" x14ac:dyDescent="0.2">
      <c r="H832" s="142"/>
      <c r="I832" s="147"/>
      <c r="J832" s="142"/>
      <c r="K832" s="142"/>
    </row>
    <row r="833" spans="8:11" x14ac:dyDescent="0.2">
      <c r="H833" s="142"/>
      <c r="I833" s="147"/>
      <c r="J833" s="142"/>
      <c r="K833" s="142"/>
    </row>
    <row r="834" spans="8:11" x14ac:dyDescent="0.2">
      <c r="H834" s="142"/>
      <c r="I834" s="147"/>
      <c r="J834" s="142"/>
      <c r="K834" s="142"/>
    </row>
    <row r="835" spans="8:11" x14ac:dyDescent="0.2">
      <c r="H835" s="142"/>
      <c r="I835" s="147"/>
      <c r="J835" s="142"/>
      <c r="K835" s="142"/>
    </row>
    <row r="836" spans="8:11" x14ac:dyDescent="0.2">
      <c r="H836" s="142"/>
      <c r="I836" s="147"/>
      <c r="J836" s="142"/>
      <c r="K836" s="142"/>
    </row>
    <row r="837" spans="8:11" x14ac:dyDescent="0.2">
      <c r="H837" s="142"/>
      <c r="I837" s="147"/>
      <c r="J837" s="142"/>
      <c r="K837" s="142"/>
    </row>
    <row r="838" spans="8:11" x14ac:dyDescent="0.2">
      <c r="H838" s="142"/>
      <c r="I838" s="147"/>
      <c r="J838" s="142"/>
      <c r="K838" s="142"/>
    </row>
    <row r="839" spans="8:11" x14ac:dyDescent="0.2">
      <c r="H839" s="142"/>
      <c r="I839" s="147"/>
      <c r="J839" s="142"/>
      <c r="K839" s="142"/>
    </row>
    <row r="840" spans="8:11" x14ac:dyDescent="0.2">
      <c r="H840" s="142"/>
      <c r="I840" s="147"/>
      <c r="J840" s="142"/>
      <c r="K840" s="142"/>
    </row>
    <row r="841" spans="8:11" x14ac:dyDescent="0.2">
      <c r="H841" s="142"/>
      <c r="I841" s="147"/>
      <c r="J841" s="142"/>
      <c r="K841" s="142"/>
    </row>
    <row r="842" spans="8:11" x14ac:dyDescent="0.2">
      <c r="H842" s="142"/>
      <c r="I842" s="147"/>
      <c r="J842" s="142"/>
      <c r="K842" s="142"/>
    </row>
    <row r="843" spans="8:11" x14ac:dyDescent="0.2">
      <c r="H843" s="142"/>
      <c r="I843" s="147"/>
      <c r="J843" s="142"/>
      <c r="K843" s="142"/>
    </row>
    <row r="844" spans="8:11" x14ac:dyDescent="0.2">
      <c r="H844" s="142"/>
      <c r="I844" s="147"/>
      <c r="J844" s="142"/>
      <c r="K844" s="142"/>
    </row>
    <row r="845" spans="8:11" x14ac:dyDescent="0.2">
      <c r="H845" s="142"/>
      <c r="I845" s="147"/>
      <c r="J845" s="142"/>
      <c r="K845" s="142"/>
    </row>
    <row r="846" spans="8:11" x14ac:dyDescent="0.2">
      <c r="H846" s="142"/>
      <c r="I846" s="147"/>
      <c r="J846" s="142"/>
      <c r="K846" s="142"/>
    </row>
    <row r="847" spans="8:11" x14ac:dyDescent="0.2">
      <c r="H847" s="142"/>
      <c r="I847" s="147"/>
      <c r="J847" s="142"/>
      <c r="K847" s="142"/>
    </row>
    <row r="848" spans="8:11" x14ac:dyDescent="0.2">
      <c r="H848" s="142"/>
      <c r="I848" s="147"/>
      <c r="J848" s="142"/>
      <c r="K848" s="142"/>
    </row>
    <row r="849" spans="8:11" x14ac:dyDescent="0.2">
      <c r="H849" s="142"/>
      <c r="I849" s="147"/>
      <c r="J849" s="142"/>
      <c r="K849" s="142"/>
    </row>
    <row r="850" spans="8:11" x14ac:dyDescent="0.2">
      <c r="H850" s="142"/>
      <c r="I850" s="147"/>
      <c r="J850" s="142"/>
      <c r="K850" s="142"/>
    </row>
    <row r="851" spans="8:11" x14ac:dyDescent="0.2">
      <c r="H851" s="142"/>
      <c r="I851" s="147"/>
      <c r="J851" s="142"/>
      <c r="K851" s="142"/>
    </row>
    <row r="852" spans="8:11" x14ac:dyDescent="0.2">
      <c r="H852" s="142"/>
      <c r="I852" s="147"/>
      <c r="J852" s="142"/>
      <c r="K852" s="142"/>
    </row>
    <row r="853" spans="8:11" x14ac:dyDescent="0.2">
      <c r="H853" s="142"/>
      <c r="I853" s="147"/>
      <c r="J853" s="142"/>
      <c r="K853" s="142"/>
    </row>
    <row r="854" spans="8:11" x14ac:dyDescent="0.2">
      <c r="H854" s="142"/>
      <c r="I854" s="147"/>
      <c r="J854" s="142"/>
      <c r="K854" s="142"/>
    </row>
    <row r="855" spans="8:11" x14ac:dyDescent="0.2">
      <c r="H855" s="142"/>
      <c r="I855" s="147"/>
      <c r="J855" s="142"/>
      <c r="K855" s="142"/>
    </row>
    <row r="856" spans="8:11" x14ac:dyDescent="0.2">
      <c r="H856" s="142"/>
      <c r="I856" s="147"/>
      <c r="J856" s="142"/>
      <c r="K856" s="142"/>
    </row>
    <row r="857" spans="8:11" x14ac:dyDescent="0.2">
      <c r="H857" s="142"/>
      <c r="I857" s="147"/>
      <c r="J857" s="142"/>
      <c r="K857" s="142"/>
    </row>
    <row r="858" spans="8:11" x14ac:dyDescent="0.2">
      <c r="H858" s="142"/>
      <c r="I858" s="147"/>
      <c r="J858" s="142"/>
      <c r="K858" s="142"/>
    </row>
    <row r="859" spans="8:11" x14ac:dyDescent="0.2">
      <c r="H859" s="142"/>
      <c r="I859" s="147"/>
      <c r="J859" s="142"/>
      <c r="K859" s="142"/>
    </row>
    <row r="860" spans="8:11" x14ac:dyDescent="0.2">
      <c r="H860" s="142"/>
      <c r="I860" s="147"/>
      <c r="J860" s="142"/>
      <c r="K860" s="142"/>
    </row>
    <row r="861" spans="8:11" x14ac:dyDescent="0.2">
      <c r="H861" s="142"/>
      <c r="I861" s="147"/>
      <c r="J861" s="142"/>
      <c r="K861" s="142"/>
    </row>
    <row r="862" spans="8:11" x14ac:dyDescent="0.2">
      <c r="H862" s="142"/>
      <c r="I862" s="147"/>
      <c r="J862" s="142"/>
      <c r="K862" s="142"/>
    </row>
    <row r="863" spans="8:11" x14ac:dyDescent="0.2">
      <c r="H863" s="142"/>
      <c r="I863" s="147"/>
      <c r="J863" s="142"/>
      <c r="K863" s="142"/>
    </row>
    <row r="864" spans="8:11" x14ac:dyDescent="0.2">
      <c r="H864" s="142"/>
      <c r="I864" s="147"/>
      <c r="J864" s="142"/>
      <c r="K864" s="142"/>
    </row>
    <row r="865" spans="8:11" x14ac:dyDescent="0.2">
      <c r="H865" s="142"/>
      <c r="I865" s="147"/>
      <c r="J865" s="142"/>
      <c r="K865" s="142"/>
    </row>
    <row r="866" spans="8:11" x14ac:dyDescent="0.2">
      <c r="H866" s="142"/>
      <c r="I866" s="147"/>
      <c r="J866" s="142"/>
      <c r="K866" s="142"/>
    </row>
    <row r="867" spans="8:11" x14ac:dyDescent="0.2">
      <c r="H867" s="142"/>
      <c r="I867" s="147"/>
      <c r="J867" s="142"/>
      <c r="K867" s="142"/>
    </row>
    <row r="868" spans="8:11" x14ac:dyDescent="0.2">
      <c r="H868" s="142"/>
      <c r="I868" s="147"/>
      <c r="J868" s="142"/>
      <c r="K868" s="142"/>
    </row>
    <row r="869" spans="8:11" x14ac:dyDescent="0.2">
      <c r="H869" s="142"/>
      <c r="I869" s="147"/>
      <c r="J869" s="142"/>
      <c r="K869" s="142"/>
    </row>
    <row r="870" spans="8:11" x14ac:dyDescent="0.2">
      <c r="H870" s="142"/>
      <c r="I870" s="147"/>
      <c r="J870" s="142"/>
      <c r="K870" s="142"/>
    </row>
    <row r="871" spans="8:11" x14ac:dyDescent="0.2">
      <c r="H871" s="142"/>
      <c r="I871" s="147"/>
      <c r="J871" s="142"/>
      <c r="K871" s="142"/>
    </row>
    <row r="872" spans="8:11" x14ac:dyDescent="0.2">
      <c r="H872" s="142"/>
      <c r="I872" s="147"/>
      <c r="J872" s="142"/>
      <c r="K872" s="142"/>
    </row>
    <row r="873" spans="8:11" x14ac:dyDescent="0.2">
      <c r="H873" s="142"/>
      <c r="I873" s="147"/>
      <c r="J873" s="142"/>
      <c r="K873" s="142"/>
    </row>
    <row r="874" spans="8:11" x14ac:dyDescent="0.2">
      <c r="H874" s="142"/>
      <c r="I874" s="147"/>
      <c r="J874" s="142"/>
      <c r="K874" s="142"/>
    </row>
    <row r="875" spans="8:11" x14ac:dyDescent="0.2">
      <c r="H875" s="142"/>
      <c r="I875" s="147"/>
      <c r="J875" s="142"/>
      <c r="K875" s="142"/>
    </row>
    <row r="876" spans="8:11" x14ac:dyDescent="0.2">
      <c r="H876" s="142"/>
      <c r="I876" s="147"/>
      <c r="J876" s="142"/>
      <c r="K876" s="142"/>
    </row>
    <row r="877" spans="8:11" x14ac:dyDescent="0.2">
      <c r="H877" s="142"/>
      <c r="I877" s="147"/>
      <c r="J877" s="142"/>
      <c r="K877" s="142"/>
    </row>
    <row r="878" spans="8:11" x14ac:dyDescent="0.2">
      <c r="H878" s="142"/>
      <c r="I878" s="147"/>
      <c r="J878" s="142"/>
      <c r="K878" s="142"/>
    </row>
    <row r="879" spans="8:11" x14ac:dyDescent="0.2">
      <c r="H879" s="142"/>
      <c r="I879" s="147"/>
      <c r="J879" s="142"/>
      <c r="K879" s="142"/>
    </row>
    <row r="880" spans="8:11" x14ac:dyDescent="0.2">
      <c r="H880" s="142"/>
      <c r="I880" s="147"/>
      <c r="J880" s="142"/>
      <c r="K880" s="142"/>
    </row>
    <row r="881" spans="8:11" x14ac:dyDescent="0.2">
      <c r="H881" s="142"/>
      <c r="I881" s="147"/>
      <c r="J881" s="142"/>
      <c r="K881" s="142"/>
    </row>
    <row r="882" spans="8:11" x14ac:dyDescent="0.2">
      <c r="H882" s="142"/>
      <c r="I882" s="147"/>
      <c r="J882" s="142"/>
      <c r="K882" s="142"/>
    </row>
    <row r="883" spans="8:11" x14ac:dyDescent="0.2">
      <c r="H883" s="142"/>
      <c r="I883" s="147"/>
      <c r="J883" s="142"/>
      <c r="K883" s="142"/>
    </row>
    <row r="884" spans="8:11" x14ac:dyDescent="0.2">
      <c r="H884" s="142"/>
      <c r="I884" s="147"/>
      <c r="J884" s="142"/>
      <c r="K884" s="142"/>
    </row>
    <row r="885" spans="8:11" x14ac:dyDescent="0.2">
      <c r="H885" s="142"/>
      <c r="I885" s="147"/>
      <c r="J885" s="142"/>
      <c r="K885" s="142"/>
    </row>
    <row r="886" spans="8:11" x14ac:dyDescent="0.2">
      <c r="H886" s="142"/>
      <c r="I886" s="147"/>
      <c r="J886" s="142"/>
      <c r="K886" s="142"/>
    </row>
    <row r="887" spans="8:11" x14ac:dyDescent="0.2">
      <c r="H887" s="142"/>
      <c r="I887" s="147"/>
      <c r="J887" s="142"/>
      <c r="K887" s="142"/>
    </row>
    <row r="888" spans="8:11" x14ac:dyDescent="0.2">
      <c r="H888" s="142"/>
      <c r="I888" s="147"/>
      <c r="J888" s="142"/>
      <c r="K888" s="142"/>
    </row>
    <row r="889" spans="8:11" x14ac:dyDescent="0.2">
      <c r="H889" s="142"/>
      <c r="I889" s="147"/>
      <c r="J889" s="142"/>
      <c r="K889" s="142"/>
    </row>
    <row r="890" spans="8:11" x14ac:dyDescent="0.2">
      <c r="H890" s="142"/>
      <c r="I890" s="147"/>
      <c r="J890" s="142"/>
      <c r="K890" s="142"/>
    </row>
    <row r="891" spans="8:11" x14ac:dyDescent="0.2">
      <c r="H891" s="142"/>
      <c r="I891" s="147"/>
      <c r="J891" s="142"/>
      <c r="K891" s="142"/>
    </row>
    <row r="892" spans="8:11" x14ac:dyDescent="0.2">
      <c r="H892" s="142"/>
      <c r="I892" s="147"/>
      <c r="J892" s="142"/>
      <c r="K892" s="142"/>
    </row>
    <row r="893" spans="8:11" x14ac:dyDescent="0.2">
      <c r="H893" s="142"/>
      <c r="I893" s="147"/>
      <c r="J893" s="142"/>
      <c r="K893" s="142"/>
    </row>
    <row r="894" spans="8:11" x14ac:dyDescent="0.2">
      <c r="H894" s="142"/>
      <c r="I894" s="147"/>
      <c r="J894" s="142"/>
      <c r="K894" s="142"/>
    </row>
    <row r="895" spans="8:11" x14ac:dyDescent="0.2">
      <c r="H895" s="142"/>
      <c r="I895" s="147"/>
      <c r="J895" s="142"/>
      <c r="K895" s="142"/>
    </row>
    <row r="896" spans="8:11" x14ac:dyDescent="0.2">
      <c r="H896" s="142"/>
      <c r="I896" s="147"/>
      <c r="J896" s="142"/>
      <c r="K896" s="142"/>
    </row>
    <row r="897" spans="8:11" x14ac:dyDescent="0.2">
      <c r="H897" s="142"/>
      <c r="I897" s="147"/>
      <c r="J897" s="142"/>
      <c r="K897" s="142"/>
    </row>
    <row r="898" spans="8:11" x14ac:dyDescent="0.2">
      <c r="H898" s="142"/>
      <c r="I898" s="147"/>
      <c r="J898" s="142"/>
      <c r="K898" s="142"/>
    </row>
    <row r="899" spans="8:11" x14ac:dyDescent="0.2">
      <c r="H899" s="142"/>
      <c r="I899" s="147"/>
      <c r="J899" s="142"/>
      <c r="K899" s="142"/>
    </row>
    <row r="900" spans="8:11" x14ac:dyDescent="0.2">
      <c r="H900" s="142"/>
      <c r="I900" s="147"/>
      <c r="J900" s="142"/>
      <c r="K900" s="142"/>
    </row>
    <row r="901" spans="8:11" x14ac:dyDescent="0.2">
      <c r="H901" s="142"/>
      <c r="I901" s="147"/>
      <c r="J901" s="142"/>
      <c r="K901" s="142"/>
    </row>
    <row r="902" spans="8:11" x14ac:dyDescent="0.2">
      <c r="H902" s="142"/>
      <c r="I902" s="147"/>
      <c r="J902" s="142"/>
      <c r="K902" s="142"/>
    </row>
    <row r="903" spans="8:11" x14ac:dyDescent="0.2">
      <c r="H903" s="142"/>
      <c r="I903" s="147"/>
      <c r="J903" s="142"/>
      <c r="K903" s="142"/>
    </row>
    <row r="904" spans="8:11" x14ac:dyDescent="0.2">
      <c r="H904" s="142"/>
      <c r="I904" s="147"/>
      <c r="J904" s="142"/>
      <c r="K904" s="142"/>
    </row>
    <row r="905" spans="8:11" x14ac:dyDescent="0.2">
      <c r="H905" s="142"/>
      <c r="I905" s="147"/>
      <c r="J905" s="142"/>
      <c r="K905" s="142"/>
    </row>
    <row r="906" spans="8:11" x14ac:dyDescent="0.2">
      <c r="I906" s="153"/>
    </row>
  </sheetData>
  <autoFilter ref="A5:GZ318" xr:uid="{00000000-0009-0000-0000-000007000000}"/>
  <conditionalFormatting sqref="B319:B1048576 B1:B4">
    <cfRule type="duplicateValues" dxfId="2" priority="189"/>
  </conditionalFormatting>
  <conditionalFormatting sqref="C319:C1048576 C1:C4">
    <cfRule type="duplicateValues" dxfId="1" priority="190"/>
  </conditionalFormatting>
  <pageMargins left="0.23622047244094491" right="0.23622047244094491" top="0.74803149606299213" bottom="0.74803149606299213" header="0.31496062992125984" footer="0.31496062992125984"/>
  <pageSetup paperSize="8" scale="54" fitToHeight="0" orientation="portrait" r:id="rId1"/>
  <headerFooter>
    <oddHeader>&amp;C&amp;"Verdana,Regular"&amp;12 </oddHeader>
    <oddFooter>&amp;L&amp;"Arial,Regular"&amp;10SA-09.01.21-003, део 2, верзија 6.0&amp;R&amp;"Arial,Regular"&amp;10Страна &amp;P од &amp;N</oddFooter>
    <evenHeader>&amp;C&amp;"Verdana,Regular"&amp;12 </evenHeader>
    <evenFooter>&amp;LВреме штампања: &amp;D&amp;CSA-08.03.02-012, Верзија 05</evenFooter>
    <firstHeader>&amp;C&amp;"Verdana,Regular"&amp;12 </firstHeader>
    <firstFooter>&amp;C&amp;"Arial,Regular"&amp;8&amp;KC00000Овај НМД представља власништво НИС а.д. Нови Сад и намењен је за интерну употребу унутар НИС а.д. Нови Сад. 
&amp;K01+044SA-08.03.02-012, Верзија 6.0</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46"/>
  <sheetViews>
    <sheetView workbookViewId="0">
      <selection activeCell="B10" sqref="B10"/>
    </sheetView>
  </sheetViews>
  <sheetFormatPr defaultRowHeight="15" x14ac:dyDescent="0.25"/>
  <cols>
    <col min="1" max="1" width="18.7109375" style="78" customWidth="1"/>
    <col min="2" max="2" width="15.42578125" style="85" customWidth="1"/>
  </cols>
  <sheetData>
    <row r="1" spans="1:2" x14ac:dyDescent="0.25">
      <c r="A1" s="109" t="s">
        <v>1139</v>
      </c>
    </row>
    <row r="2" spans="1:2" x14ac:dyDescent="0.25">
      <c r="A2" s="110" t="s">
        <v>1140</v>
      </c>
    </row>
    <row r="3" spans="1:2" x14ac:dyDescent="0.25">
      <c r="A3" s="111" t="s">
        <v>1141</v>
      </c>
      <c r="B3" s="89" t="s">
        <v>1020</v>
      </c>
    </row>
    <row r="4" spans="1:2" x14ac:dyDescent="0.25">
      <c r="A4" s="111" t="s">
        <v>1142</v>
      </c>
      <c r="B4" s="89" t="s">
        <v>1020</v>
      </c>
    </row>
    <row r="5" spans="1:2" x14ac:dyDescent="0.25">
      <c r="A5" s="111" t="s">
        <v>1143</v>
      </c>
      <c r="B5" s="88" t="s">
        <v>1022</v>
      </c>
    </row>
    <row r="6" spans="1:2" x14ac:dyDescent="0.25">
      <c r="A6" s="111" t="s">
        <v>1144</v>
      </c>
      <c r="B6" s="89" t="s">
        <v>1020</v>
      </c>
    </row>
    <row r="7" spans="1:2" x14ac:dyDescent="0.25">
      <c r="A7" s="111" t="s">
        <v>1145</v>
      </c>
      <c r="B7" s="89" t="s">
        <v>1020</v>
      </c>
    </row>
    <row r="8" spans="1:2" x14ac:dyDescent="0.25">
      <c r="A8" s="111" t="s">
        <v>1146</v>
      </c>
      <c r="B8" s="89" t="s">
        <v>1020</v>
      </c>
    </row>
    <row r="9" spans="1:2" x14ac:dyDescent="0.25">
      <c r="A9" s="110" t="s">
        <v>1147</v>
      </c>
    </row>
    <row r="10" spans="1:2" x14ac:dyDescent="0.25">
      <c r="A10" s="111" t="s">
        <v>1148</v>
      </c>
      <c r="B10" s="88" t="s">
        <v>1022</v>
      </c>
    </row>
    <row r="11" spans="1:2" x14ac:dyDescent="0.25">
      <c r="A11" s="111" t="s">
        <v>1149</v>
      </c>
      <c r="B11" s="87" t="s">
        <v>1023</v>
      </c>
    </row>
    <row r="12" spans="1:2" x14ac:dyDescent="0.25">
      <c r="A12" s="111" t="s">
        <v>1150</v>
      </c>
      <c r="B12" s="87" t="s">
        <v>1023</v>
      </c>
    </row>
    <row r="13" spans="1:2" x14ac:dyDescent="0.25">
      <c r="A13" s="111" t="s">
        <v>1151</v>
      </c>
      <c r="B13" s="87" t="s">
        <v>1023</v>
      </c>
    </row>
    <row r="14" spans="1:2" x14ac:dyDescent="0.25">
      <c r="A14" s="111" t="s">
        <v>1152</v>
      </c>
      <c r="B14" s="87" t="s">
        <v>1023</v>
      </c>
    </row>
    <row r="15" spans="1:2" x14ac:dyDescent="0.25">
      <c r="A15" s="110" t="s">
        <v>1153</v>
      </c>
    </row>
    <row r="16" spans="1:2" x14ac:dyDescent="0.25">
      <c r="A16" s="111" t="s">
        <v>1154</v>
      </c>
      <c r="B16" s="87" t="s">
        <v>1023</v>
      </c>
    </row>
    <row r="17" spans="1:2" x14ac:dyDescent="0.25">
      <c r="A17" s="111" t="s">
        <v>1155</v>
      </c>
      <c r="B17" s="87" t="s">
        <v>1023</v>
      </c>
    </row>
    <row r="18" spans="1:2" x14ac:dyDescent="0.25">
      <c r="A18" s="111" t="s">
        <v>1156</v>
      </c>
      <c r="B18" s="87" t="s">
        <v>1023</v>
      </c>
    </row>
    <row r="19" spans="1:2" x14ac:dyDescent="0.25">
      <c r="A19" s="111" t="s">
        <v>1157</v>
      </c>
      <c r="B19" s="87" t="s">
        <v>1023</v>
      </c>
    </row>
    <row r="20" spans="1:2" x14ac:dyDescent="0.25">
      <c r="A20" s="110" t="s">
        <v>1158</v>
      </c>
    </row>
    <row r="21" spans="1:2" x14ac:dyDescent="0.25">
      <c r="A21" s="111" t="s">
        <v>1159</v>
      </c>
      <c r="B21" s="87" t="s">
        <v>1023</v>
      </c>
    </row>
    <row r="22" spans="1:2" x14ac:dyDescent="0.25">
      <c r="A22" s="111" t="s">
        <v>1160</v>
      </c>
      <c r="B22" s="87" t="s">
        <v>1023</v>
      </c>
    </row>
    <row r="23" spans="1:2" x14ac:dyDescent="0.25">
      <c r="A23" s="111" t="s">
        <v>1161</v>
      </c>
      <c r="B23" s="88" t="s">
        <v>1022</v>
      </c>
    </row>
    <row r="24" spans="1:2" x14ac:dyDescent="0.25">
      <c r="A24" s="111" t="s">
        <v>1162</v>
      </c>
      <c r="B24" s="87" t="s">
        <v>1023</v>
      </c>
    </row>
    <row r="25" spans="1:2" x14ac:dyDescent="0.25">
      <c r="A25" s="111" t="s">
        <v>1163</v>
      </c>
      <c r="B25" s="87" t="s">
        <v>1023</v>
      </c>
    </row>
    <row r="26" spans="1:2" x14ac:dyDescent="0.25">
      <c r="A26" s="111" t="s">
        <v>1164</v>
      </c>
      <c r="B26" s="87" t="s">
        <v>1023</v>
      </c>
    </row>
    <row r="27" spans="1:2" x14ac:dyDescent="0.25">
      <c r="A27" s="111" t="s">
        <v>1165</v>
      </c>
      <c r="B27" s="88" t="s">
        <v>1022</v>
      </c>
    </row>
    <row r="28" spans="1:2" x14ac:dyDescent="0.25">
      <c r="A28" s="111" t="s">
        <v>1166</v>
      </c>
      <c r="B28" s="89" t="s">
        <v>1020</v>
      </c>
    </row>
    <row r="29" spans="1:2" x14ac:dyDescent="0.25">
      <c r="A29" s="111" t="s">
        <v>1167</v>
      </c>
      <c r="B29" s="87" t="s">
        <v>1023</v>
      </c>
    </row>
    <row r="30" spans="1:2" x14ac:dyDescent="0.25">
      <c r="A30" s="111" t="s">
        <v>1168</v>
      </c>
      <c r="B30" s="87" t="s">
        <v>1023</v>
      </c>
    </row>
    <row r="31" spans="1:2" x14ac:dyDescent="0.25">
      <c r="A31" s="111" t="s">
        <v>1169</v>
      </c>
      <c r="B31" s="87" t="s">
        <v>1023</v>
      </c>
    </row>
    <row r="32" spans="1:2" x14ac:dyDescent="0.25">
      <c r="A32" s="111" t="s">
        <v>1170</v>
      </c>
      <c r="B32" s="89" t="s">
        <v>1020</v>
      </c>
    </row>
    <row r="33" spans="1:2" x14ac:dyDescent="0.25">
      <c r="A33" s="111" t="s">
        <v>1171</v>
      </c>
      <c r="B33" s="89" t="s">
        <v>1020</v>
      </c>
    </row>
    <row r="34" spans="1:2" x14ac:dyDescent="0.25">
      <c r="A34" s="111" t="s">
        <v>1172</v>
      </c>
      <c r="B34" s="88" t="s">
        <v>1022</v>
      </c>
    </row>
    <row r="35" spans="1:2" x14ac:dyDescent="0.25">
      <c r="A35" s="111" t="s">
        <v>1173</v>
      </c>
      <c r="B35" s="87" t="s">
        <v>1023</v>
      </c>
    </row>
    <row r="36" spans="1:2" x14ac:dyDescent="0.25">
      <c r="A36" s="111" t="s">
        <v>1174</v>
      </c>
      <c r="B36" s="89" t="s">
        <v>1020</v>
      </c>
    </row>
    <row r="37" spans="1:2" x14ac:dyDescent="0.25">
      <c r="A37" s="111" t="s">
        <v>1175</v>
      </c>
      <c r="B37" s="89" t="s">
        <v>1020</v>
      </c>
    </row>
    <row r="38" spans="1:2" x14ac:dyDescent="0.25">
      <c r="A38" s="111" t="s">
        <v>1176</v>
      </c>
      <c r="B38" s="89" t="s">
        <v>1020</v>
      </c>
    </row>
    <row r="39" spans="1:2" x14ac:dyDescent="0.25">
      <c r="A39" s="111" t="s">
        <v>1177</v>
      </c>
      <c r="B39" s="89" t="s">
        <v>1020</v>
      </c>
    </row>
    <row r="40" spans="1:2" x14ac:dyDescent="0.25">
      <c r="A40" s="111" t="s">
        <v>1178</v>
      </c>
      <c r="B40" s="87" t="s">
        <v>1023</v>
      </c>
    </row>
    <row r="41" spans="1:2" x14ac:dyDescent="0.25">
      <c r="A41" s="110" t="s">
        <v>1179</v>
      </c>
      <c r="B41" s="89" t="s">
        <v>1020</v>
      </c>
    </row>
    <row r="42" spans="1:2" x14ac:dyDescent="0.25">
      <c r="A42" s="110" t="s">
        <v>1180</v>
      </c>
      <c r="B42" s="89" t="s">
        <v>1020</v>
      </c>
    </row>
    <row r="43" spans="1:2" x14ac:dyDescent="0.25">
      <c r="A43" s="110" t="s">
        <v>1181</v>
      </c>
      <c r="B43" s="88" t="s">
        <v>1022</v>
      </c>
    </row>
    <row r="44" spans="1:2" ht="15.75" x14ac:dyDescent="0.25">
      <c r="A44" s="109" t="s">
        <v>1182</v>
      </c>
      <c r="B44" s="75"/>
    </row>
    <row r="45" spans="1:2" x14ac:dyDescent="0.25">
      <c r="A45" s="110" t="s">
        <v>1183</v>
      </c>
      <c r="B45" s="88" t="s">
        <v>1022</v>
      </c>
    </row>
    <row r="46" spans="1:2" x14ac:dyDescent="0.25">
      <c r="A46" s="110" t="s">
        <v>1184</v>
      </c>
      <c r="B46" s="88" t="s">
        <v>1022</v>
      </c>
    </row>
    <row r="47" spans="1:2" x14ac:dyDescent="0.25">
      <c r="A47" s="110" t="s">
        <v>1185</v>
      </c>
      <c r="B47" s="87" t="s">
        <v>1023</v>
      </c>
    </row>
    <row r="48" spans="1:2" x14ac:dyDescent="0.25">
      <c r="A48" s="110" t="s">
        <v>1186</v>
      </c>
      <c r="B48" s="87" t="s">
        <v>1023</v>
      </c>
    </row>
    <row r="49" spans="1:2" x14ac:dyDescent="0.25">
      <c r="A49" s="111" t="s">
        <v>1187</v>
      </c>
      <c r="B49" s="89" t="s">
        <v>1020</v>
      </c>
    </row>
    <row r="50" spans="1:2" x14ac:dyDescent="0.25">
      <c r="A50" s="111" t="s">
        <v>1188</v>
      </c>
      <c r="B50" s="89" t="s">
        <v>1020</v>
      </c>
    </row>
    <row r="51" spans="1:2" x14ac:dyDescent="0.25">
      <c r="A51" s="111" t="s">
        <v>1189</v>
      </c>
      <c r="B51" s="87" t="s">
        <v>1023</v>
      </c>
    </row>
    <row r="52" spans="1:2" x14ac:dyDescent="0.25">
      <c r="A52" s="111" t="s">
        <v>1190</v>
      </c>
      <c r="B52" s="87" t="s">
        <v>1023</v>
      </c>
    </row>
    <row r="53" spans="1:2" x14ac:dyDescent="0.25">
      <c r="A53" s="111" t="s">
        <v>1191</v>
      </c>
      <c r="B53" s="87" t="s">
        <v>1023</v>
      </c>
    </row>
    <row r="54" spans="1:2" x14ac:dyDescent="0.25">
      <c r="A54" s="111" t="s">
        <v>1192</v>
      </c>
      <c r="B54" s="89" t="s">
        <v>1020</v>
      </c>
    </row>
    <row r="55" spans="1:2" x14ac:dyDescent="0.25">
      <c r="A55" s="111" t="s">
        <v>1193</v>
      </c>
      <c r="B55" s="87" t="s">
        <v>1023</v>
      </c>
    </row>
    <row r="56" spans="1:2" x14ac:dyDescent="0.25">
      <c r="A56" s="111" t="s">
        <v>1194</v>
      </c>
      <c r="B56" s="89" t="s">
        <v>1020</v>
      </c>
    </row>
    <row r="57" spans="1:2" x14ac:dyDescent="0.25">
      <c r="A57" s="111" t="s">
        <v>1195</v>
      </c>
      <c r="B57" s="89" t="s">
        <v>1020</v>
      </c>
    </row>
    <row r="58" spans="1:2" x14ac:dyDescent="0.25">
      <c r="A58" s="110" t="s">
        <v>1196</v>
      </c>
      <c r="B58" s="87" t="s">
        <v>1023</v>
      </c>
    </row>
    <row r="59" spans="1:2" x14ac:dyDescent="0.25">
      <c r="A59" s="110" t="s">
        <v>1197</v>
      </c>
      <c r="B59" s="89" t="s">
        <v>1020</v>
      </c>
    </row>
    <row r="60" spans="1:2" x14ac:dyDescent="0.25">
      <c r="A60" s="110" t="s">
        <v>1198</v>
      </c>
      <c r="B60" s="112"/>
    </row>
    <row r="61" spans="1:2" x14ac:dyDescent="0.25">
      <c r="A61" s="111" t="s">
        <v>1199</v>
      </c>
      <c r="B61" s="87" t="s">
        <v>1023</v>
      </c>
    </row>
    <row r="62" spans="1:2" x14ac:dyDescent="0.25">
      <c r="A62" s="111" t="s">
        <v>1200</v>
      </c>
      <c r="B62" s="87" t="s">
        <v>1023</v>
      </c>
    </row>
    <row r="63" spans="1:2" x14ac:dyDescent="0.25">
      <c r="A63" s="111" t="s">
        <v>1201</v>
      </c>
      <c r="B63" s="87" t="s">
        <v>1023</v>
      </c>
    </row>
    <row r="64" spans="1:2" x14ac:dyDescent="0.25">
      <c r="A64" s="111" t="s">
        <v>1202</v>
      </c>
      <c r="B64" s="87" t="s">
        <v>1023</v>
      </c>
    </row>
    <row r="65" spans="1:2" x14ac:dyDescent="0.25">
      <c r="A65" s="111" t="s">
        <v>1203</v>
      </c>
      <c r="B65" s="87" t="s">
        <v>1023</v>
      </c>
    </row>
    <row r="66" spans="1:2" x14ac:dyDescent="0.25">
      <c r="A66" s="111" t="s">
        <v>1204</v>
      </c>
      <c r="B66" s="87" t="s">
        <v>1023</v>
      </c>
    </row>
    <row r="67" spans="1:2" x14ac:dyDescent="0.25">
      <c r="A67" s="111" t="s">
        <v>1205</v>
      </c>
      <c r="B67" s="87" t="s">
        <v>1023</v>
      </c>
    </row>
    <row r="68" spans="1:2" x14ac:dyDescent="0.25">
      <c r="A68" s="110" t="s">
        <v>1206</v>
      </c>
      <c r="B68" s="87" t="s">
        <v>1023</v>
      </c>
    </row>
    <row r="69" spans="1:2" x14ac:dyDescent="0.25">
      <c r="A69" s="110" t="s">
        <v>1207</v>
      </c>
      <c r="B69" s="87" t="s">
        <v>1023</v>
      </c>
    </row>
    <row r="70" spans="1:2" x14ac:dyDescent="0.25">
      <c r="A70" s="110" t="s">
        <v>1208</v>
      </c>
      <c r="B70" s="87" t="s">
        <v>1023</v>
      </c>
    </row>
    <row r="71" spans="1:2" x14ac:dyDescent="0.25">
      <c r="A71" s="110" t="s">
        <v>1209</v>
      </c>
      <c r="B71" s="87" t="s">
        <v>1023</v>
      </c>
    </row>
    <row r="72" spans="1:2" x14ac:dyDescent="0.25">
      <c r="A72" s="110" t="s">
        <v>1210</v>
      </c>
      <c r="B72" s="87" t="s">
        <v>1023</v>
      </c>
    </row>
    <row r="73" spans="1:2" x14ac:dyDescent="0.25">
      <c r="A73" s="110" t="s">
        <v>1211</v>
      </c>
      <c r="B73" s="89" t="s">
        <v>1020</v>
      </c>
    </row>
    <row r="74" spans="1:2" x14ac:dyDescent="0.25">
      <c r="A74" s="110" t="s">
        <v>1212</v>
      </c>
      <c r="B74" s="89" t="s">
        <v>1020</v>
      </c>
    </row>
    <row r="75" spans="1:2" x14ac:dyDescent="0.25">
      <c r="A75" s="110" t="s">
        <v>1213</v>
      </c>
      <c r="B75" s="88" t="s">
        <v>1022</v>
      </c>
    </row>
    <row r="76" spans="1:2" x14ac:dyDescent="0.25">
      <c r="A76" s="110" t="s">
        <v>1214</v>
      </c>
      <c r="B76" s="88" t="s">
        <v>1022</v>
      </c>
    </row>
    <row r="77" spans="1:2" x14ac:dyDescent="0.25">
      <c r="A77" s="110" t="s">
        <v>1215</v>
      </c>
      <c r="B77" s="88" t="s">
        <v>1022</v>
      </c>
    </row>
    <row r="78" spans="1:2" x14ac:dyDescent="0.25">
      <c r="A78" s="109" t="s">
        <v>1216</v>
      </c>
      <c r="B78" s="113"/>
    </row>
    <row r="79" spans="1:2" x14ac:dyDescent="0.25">
      <c r="A79" s="110" t="s">
        <v>1217</v>
      </c>
      <c r="B79" s="112"/>
    </row>
    <row r="80" spans="1:2" x14ac:dyDescent="0.25">
      <c r="A80" s="111" t="s">
        <v>1218</v>
      </c>
      <c r="B80" s="87" t="s">
        <v>1023</v>
      </c>
    </row>
    <row r="81" spans="1:2" x14ac:dyDescent="0.25">
      <c r="A81" s="111" t="s">
        <v>1219</v>
      </c>
      <c r="B81" s="87" t="s">
        <v>1023</v>
      </c>
    </row>
    <row r="82" spans="1:2" x14ac:dyDescent="0.25">
      <c r="A82" s="111" t="s">
        <v>1220</v>
      </c>
      <c r="B82" s="87" t="s">
        <v>1023</v>
      </c>
    </row>
    <row r="83" spans="1:2" x14ac:dyDescent="0.25">
      <c r="A83" s="111" t="s">
        <v>1472</v>
      </c>
      <c r="B83" s="87" t="s">
        <v>1023</v>
      </c>
    </row>
    <row r="84" spans="1:2" x14ac:dyDescent="0.25">
      <c r="A84" s="111" t="s">
        <v>1221</v>
      </c>
      <c r="B84" s="87" t="s">
        <v>1023</v>
      </c>
    </row>
    <row r="85" spans="1:2" x14ac:dyDescent="0.25">
      <c r="A85" s="111" t="s">
        <v>1222</v>
      </c>
      <c r="B85" s="87" t="s">
        <v>1023</v>
      </c>
    </row>
    <row r="86" spans="1:2" x14ac:dyDescent="0.25">
      <c r="A86" s="111" t="s">
        <v>1223</v>
      </c>
      <c r="B86" s="87" t="s">
        <v>1023</v>
      </c>
    </row>
    <row r="87" spans="1:2" x14ac:dyDescent="0.25">
      <c r="A87" s="111" t="s">
        <v>1224</v>
      </c>
      <c r="B87" s="87" t="s">
        <v>1023</v>
      </c>
    </row>
    <row r="88" spans="1:2" x14ac:dyDescent="0.25">
      <c r="A88" s="111" t="s">
        <v>1225</v>
      </c>
      <c r="B88" s="87" t="s">
        <v>1023</v>
      </c>
    </row>
    <row r="89" spans="1:2" x14ac:dyDescent="0.25">
      <c r="A89" s="111" t="s">
        <v>1226</v>
      </c>
      <c r="B89" s="87" t="s">
        <v>1023</v>
      </c>
    </row>
    <row r="90" spans="1:2" x14ac:dyDescent="0.25">
      <c r="A90" s="111" t="s">
        <v>1227</v>
      </c>
      <c r="B90" s="87" t="s">
        <v>1023</v>
      </c>
    </row>
    <row r="91" spans="1:2" x14ac:dyDescent="0.25">
      <c r="A91" s="111" t="s">
        <v>1228</v>
      </c>
      <c r="B91" s="87" t="s">
        <v>1023</v>
      </c>
    </row>
    <row r="92" spans="1:2" x14ac:dyDescent="0.25">
      <c r="A92" s="111" t="s">
        <v>1229</v>
      </c>
      <c r="B92" s="87" t="s">
        <v>1023</v>
      </c>
    </row>
    <row r="93" spans="1:2" x14ac:dyDescent="0.25">
      <c r="A93" s="111" t="s">
        <v>1230</v>
      </c>
      <c r="B93" s="87" t="s">
        <v>1023</v>
      </c>
    </row>
    <row r="94" spans="1:2" x14ac:dyDescent="0.25">
      <c r="A94" s="111" t="s">
        <v>1231</v>
      </c>
      <c r="B94" s="87" t="s">
        <v>1023</v>
      </c>
    </row>
    <row r="95" spans="1:2" x14ac:dyDescent="0.25">
      <c r="A95" s="111" t="s">
        <v>1232</v>
      </c>
      <c r="B95" s="87" t="s">
        <v>1023</v>
      </c>
    </row>
    <row r="96" spans="1:2" x14ac:dyDescent="0.25">
      <c r="A96" s="110" t="s">
        <v>1233</v>
      </c>
      <c r="B96" s="114"/>
    </row>
    <row r="97" spans="1:2" x14ac:dyDescent="0.25">
      <c r="A97" s="111" t="s">
        <v>1234</v>
      </c>
      <c r="B97" s="89" t="s">
        <v>1020</v>
      </c>
    </row>
    <row r="98" spans="1:2" x14ac:dyDescent="0.25">
      <c r="A98" s="111" t="s">
        <v>1235</v>
      </c>
      <c r="B98" s="87" t="s">
        <v>1023</v>
      </c>
    </row>
    <row r="99" spans="1:2" x14ac:dyDescent="0.25">
      <c r="A99" s="111" t="s">
        <v>1236</v>
      </c>
      <c r="B99" s="87" t="s">
        <v>1023</v>
      </c>
    </row>
    <row r="100" spans="1:2" x14ac:dyDescent="0.25">
      <c r="A100" s="111" t="s">
        <v>1237</v>
      </c>
      <c r="B100" s="87" t="s">
        <v>1023</v>
      </c>
    </row>
    <row r="101" spans="1:2" x14ac:dyDescent="0.25">
      <c r="A101" s="111" t="s">
        <v>1238</v>
      </c>
      <c r="B101" s="87" t="s">
        <v>1023</v>
      </c>
    </row>
    <row r="102" spans="1:2" x14ac:dyDescent="0.25">
      <c r="A102" s="111" t="s">
        <v>1239</v>
      </c>
      <c r="B102" s="87" t="s">
        <v>1023</v>
      </c>
    </row>
    <row r="103" spans="1:2" x14ac:dyDescent="0.25">
      <c r="A103" s="111" t="s">
        <v>1240</v>
      </c>
      <c r="B103" s="87" t="s">
        <v>1023</v>
      </c>
    </row>
    <row r="104" spans="1:2" x14ac:dyDescent="0.25">
      <c r="A104" s="110" t="s">
        <v>1241</v>
      </c>
      <c r="B104" s="114"/>
    </row>
    <row r="105" spans="1:2" x14ac:dyDescent="0.25">
      <c r="A105" s="111" t="s">
        <v>1242</v>
      </c>
      <c r="B105" s="87" t="s">
        <v>1023</v>
      </c>
    </row>
    <row r="106" spans="1:2" x14ac:dyDescent="0.25">
      <c r="A106" s="111" t="s">
        <v>1243</v>
      </c>
      <c r="B106" s="89" t="s">
        <v>1020</v>
      </c>
    </row>
    <row r="107" spans="1:2" x14ac:dyDescent="0.25">
      <c r="A107" s="111" t="s">
        <v>1244</v>
      </c>
      <c r="B107" s="89" t="s">
        <v>1020</v>
      </c>
    </row>
    <row r="108" spans="1:2" x14ac:dyDescent="0.25">
      <c r="A108" s="111" t="s">
        <v>1245</v>
      </c>
      <c r="B108" s="89" t="s">
        <v>1020</v>
      </c>
    </row>
    <row r="109" spans="1:2" x14ac:dyDescent="0.25">
      <c r="A109" s="111" t="s">
        <v>1246</v>
      </c>
      <c r="B109" s="89" t="s">
        <v>1020</v>
      </c>
    </row>
    <row r="110" spans="1:2" x14ac:dyDescent="0.25">
      <c r="A110" s="111" t="s">
        <v>1247</v>
      </c>
      <c r="B110" s="89" t="s">
        <v>1020</v>
      </c>
    </row>
    <row r="111" spans="1:2" x14ac:dyDescent="0.25">
      <c r="A111" s="111" t="s">
        <v>1248</v>
      </c>
      <c r="B111" s="89" t="s">
        <v>1020</v>
      </c>
    </row>
    <row r="112" spans="1:2" x14ac:dyDescent="0.25">
      <c r="A112" s="111" t="s">
        <v>1249</v>
      </c>
      <c r="B112" s="89" t="s">
        <v>1020</v>
      </c>
    </row>
    <row r="113" spans="1:2" x14ac:dyDescent="0.25">
      <c r="A113" s="110" t="s">
        <v>1250</v>
      </c>
      <c r="B113" s="114"/>
    </row>
    <row r="114" spans="1:2" x14ac:dyDescent="0.25">
      <c r="A114" s="111" t="s">
        <v>1251</v>
      </c>
      <c r="B114" s="89" t="s">
        <v>1020</v>
      </c>
    </row>
    <row r="115" spans="1:2" x14ac:dyDescent="0.25">
      <c r="A115" s="111" t="s">
        <v>1252</v>
      </c>
      <c r="B115" s="89" t="s">
        <v>1020</v>
      </c>
    </row>
    <row r="116" spans="1:2" x14ac:dyDescent="0.25">
      <c r="A116" s="111" t="s">
        <v>1253</v>
      </c>
      <c r="B116" s="89" t="s">
        <v>1020</v>
      </c>
    </row>
    <row r="117" spans="1:2" x14ac:dyDescent="0.25">
      <c r="A117" s="111" t="s">
        <v>1254</v>
      </c>
      <c r="B117" s="89" t="s">
        <v>1020</v>
      </c>
    </row>
    <row r="118" spans="1:2" x14ac:dyDescent="0.25">
      <c r="A118" s="111" t="s">
        <v>1255</v>
      </c>
      <c r="B118" s="89" t="s">
        <v>1020</v>
      </c>
    </row>
    <row r="119" spans="1:2" x14ac:dyDescent="0.25">
      <c r="A119" s="110" t="s">
        <v>1256</v>
      </c>
      <c r="B119" s="114"/>
    </row>
    <row r="120" spans="1:2" x14ac:dyDescent="0.25">
      <c r="A120" s="111" t="s">
        <v>1257</v>
      </c>
      <c r="B120" s="89" t="s">
        <v>1020</v>
      </c>
    </row>
    <row r="121" spans="1:2" x14ac:dyDescent="0.25">
      <c r="A121" s="111" t="s">
        <v>1258</v>
      </c>
      <c r="B121" s="89" t="s">
        <v>1020</v>
      </c>
    </row>
    <row r="122" spans="1:2" x14ac:dyDescent="0.25">
      <c r="A122" s="111" t="s">
        <v>1259</v>
      </c>
      <c r="B122" s="89" t="s">
        <v>1020</v>
      </c>
    </row>
    <row r="123" spans="1:2" x14ac:dyDescent="0.25">
      <c r="A123" s="111" t="s">
        <v>1260</v>
      </c>
      <c r="B123" s="89" t="s">
        <v>1020</v>
      </c>
    </row>
    <row r="124" spans="1:2" x14ac:dyDescent="0.25">
      <c r="A124" s="110" t="s">
        <v>1261</v>
      </c>
      <c r="B124" s="114"/>
    </row>
    <row r="125" spans="1:2" x14ac:dyDescent="0.25">
      <c r="A125" s="111" t="s">
        <v>1262</v>
      </c>
      <c r="B125" s="89" t="s">
        <v>1020</v>
      </c>
    </row>
    <row r="126" spans="1:2" x14ac:dyDescent="0.25">
      <c r="A126" s="111" t="s">
        <v>1263</v>
      </c>
      <c r="B126" s="89" t="s">
        <v>1020</v>
      </c>
    </row>
    <row r="127" spans="1:2" x14ac:dyDescent="0.25">
      <c r="A127" s="111" t="s">
        <v>1264</v>
      </c>
      <c r="B127" s="89" t="s">
        <v>1020</v>
      </c>
    </row>
    <row r="128" spans="1:2" x14ac:dyDescent="0.25">
      <c r="A128" s="110" t="s">
        <v>1265</v>
      </c>
      <c r="B128" s="114"/>
    </row>
    <row r="129" spans="1:2" x14ac:dyDescent="0.25">
      <c r="A129" s="111" t="s">
        <v>1266</v>
      </c>
      <c r="B129" s="89" t="s">
        <v>1020</v>
      </c>
    </row>
    <row r="130" spans="1:2" x14ac:dyDescent="0.25">
      <c r="A130" s="111" t="s">
        <v>1267</v>
      </c>
      <c r="B130" s="89" t="s">
        <v>1020</v>
      </c>
    </row>
    <row r="131" spans="1:2" x14ac:dyDescent="0.25">
      <c r="A131" s="111" t="s">
        <v>1268</v>
      </c>
      <c r="B131" s="89" t="s">
        <v>1020</v>
      </c>
    </row>
    <row r="132" spans="1:2" x14ac:dyDescent="0.25">
      <c r="A132" s="110" t="s">
        <v>1269</v>
      </c>
      <c r="B132" s="114"/>
    </row>
    <row r="133" spans="1:2" x14ac:dyDescent="0.25">
      <c r="A133" s="111" t="s">
        <v>1270</v>
      </c>
      <c r="B133" s="87" t="s">
        <v>1023</v>
      </c>
    </row>
    <row r="134" spans="1:2" x14ac:dyDescent="0.25">
      <c r="A134" s="111" t="s">
        <v>1271</v>
      </c>
      <c r="B134" s="87" t="s">
        <v>1023</v>
      </c>
    </row>
    <row r="135" spans="1:2" x14ac:dyDescent="0.25">
      <c r="A135" s="111" t="s">
        <v>1272</v>
      </c>
      <c r="B135" s="89" t="s">
        <v>1020</v>
      </c>
    </row>
    <row r="136" spans="1:2" x14ac:dyDescent="0.25">
      <c r="A136" s="111" t="s">
        <v>1273</v>
      </c>
      <c r="B136" s="89" t="s">
        <v>1020</v>
      </c>
    </row>
    <row r="137" spans="1:2" x14ac:dyDescent="0.25">
      <c r="A137" s="111" t="s">
        <v>1274</v>
      </c>
      <c r="B137" s="89" t="s">
        <v>1020</v>
      </c>
    </row>
    <row r="138" spans="1:2" x14ac:dyDescent="0.25">
      <c r="A138" s="110" t="s">
        <v>1275</v>
      </c>
      <c r="B138" s="114"/>
    </row>
    <row r="139" spans="1:2" x14ac:dyDescent="0.25">
      <c r="A139" s="111" t="s">
        <v>1276</v>
      </c>
      <c r="B139" s="89" t="s">
        <v>1020</v>
      </c>
    </row>
    <row r="140" spans="1:2" x14ac:dyDescent="0.25">
      <c r="A140" s="111" t="s">
        <v>1277</v>
      </c>
      <c r="B140" s="89" t="s">
        <v>1020</v>
      </c>
    </row>
    <row r="141" spans="1:2" x14ac:dyDescent="0.25">
      <c r="A141" s="111" t="s">
        <v>1278</v>
      </c>
      <c r="B141" s="89" t="s">
        <v>1020</v>
      </c>
    </row>
    <row r="142" spans="1:2" x14ac:dyDescent="0.25">
      <c r="A142" s="111" t="s">
        <v>1279</v>
      </c>
      <c r="B142" s="89" t="s">
        <v>1020</v>
      </c>
    </row>
    <row r="143" spans="1:2" x14ac:dyDescent="0.25">
      <c r="A143" s="111" t="s">
        <v>1280</v>
      </c>
      <c r="B143" s="89" t="s">
        <v>1020</v>
      </c>
    </row>
    <row r="144" spans="1:2" x14ac:dyDescent="0.25">
      <c r="A144" s="111" t="s">
        <v>1281</v>
      </c>
      <c r="B144" s="89" t="s">
        <v>1020</v>
      </c>
    </row>
    <row r="145" spans="1:2" x14ac:dyDescent="0.25">
      <c r="A145" s="111" t="s">
        <v>1282</v>
      </c>
      <c r="B145" s="89" t="s">
        <v>1020</v>
      </c>
    </row>
    <row r="146" spans="1:2" x14ac:dyDescent="0.25">
      <c r="A146" s="111" t="s">
        <v>1280</v>
      </c>
      <c r="B146" s="89" t="s">
        <v>1020</v>
      </c>
    </row>
    <row r="147" spans="1:2" x14ac:dyDescent="0.25">
      <c r="A147" s="111" t="s">
        <v>1283</v>
      </c>
      <c r="B147" s="89" t="s">
        <v>1020</v>
      </c>
    </row>
    <row r="148" spans="1:2" x14ac:dyDescent="0.25">
      <c r="A148" s="111" t="s">
        <v>1284</v>
      </c>
      <c r="B148" s="89" t="s">
        <v>1020</v>
      </c>
    </row>
    <row r="149" spans="1:2" x14ac:dyDescent="0.25">
      <c r="A149" s="111" t="s">
        <v>1285</v>
      </c>
      <c r="B149" s="89" t="s">
        <v>1020</v>
      </c>
    </row>
    <row r="150" spans="1:2" x14ac:dyDescent="0.25">
      <c r="A150" s="111" t="s">
        <v>1286</v>
      </c>
      <c r="B150" s="89" t="s">
        <v>1020</v>
      </c>
    </row>
    <row r="151" spans="1:2" x14ac:dyDescent="0.25">
      <c r="A151" s="111" t="s">
        <v>1287</v>
      </c>
      <c r="B151" s="89" t="s">
        <v>1020</v>
      </c>
    </row>
    <row r="152" spans="1:2" x14ac:dyDescent="0.25">
      <c r="A152" s="111" t="s">
        <v>1288</v>
      </c>
      <c r="B152" s="89" t="s">
        <v>1020</v>
      </c>
    </row>
    <row r="153" spans="1:2" x14ac:dyDescent="0.25">
      <c r="A153" s="110" t="s">
        <v>1289</v>
      </c>
      <c r="B153" s="89" t="s">
        <v>1020</v>
      </c>
    </row>
    <row r="154" spans="1:2" x14ac:dyDescent="0.25">
      <c r="A154" s="110" t="s">
        <v>1290</v>
      </c>
      <c r="B154" s="88" t="s">
        <v>1022</v>
      </c>
    </row>
    <row r="155" spans="1:2" x14ac:dyDescent="0.25">
      <c r="A155" s="110" t="s">
        <v>1291</v>
      </c>
      <c r="B155" s="89" t="s">
        <v>1020</v>
      </c>
    </row>
    <row r="156" spans="1:2" x14ac:dyDescent="0.25">
      <c r="A156" s="110" t="s">
        <v>1292</v>
      </c>
      <c r="B156" s="89" t="s">
        <v>1020</v>
      </c>
    </row>
    <row r="157" spans="1:2" x14ac:dyDescent="0.25">
      <c r="A157" s="110" t="s">
        <v>1293</v>
      </c>
      <c r="B157" s="89" t="s">
        <v>1020</v>
      </c>
    </row>
    <row r="158" spans="1:2" x14ac:dyDescent="0.25">
      <c r="A158" s="109" t="s">
        <v>1294</v>
      </c>
      <c r="B158" s="114"/>
    </row>
    <row r="159" spans="1:2" x14ac:dyDescent="0.25">
      <c r="A159" s="111" t="s">
        <v>1295</v>
      </c>
      <c r="B159" s="88" t="s">
        <v>1022</v>
      </c>
    </row>
    <row r="160" spans="1:2" x14ac:dyDescent="0.25">
      <c r="A160" s="111" t="s">
        <v>1296</v>
      </c>
      <c r="B160" s="87" t="s">
        <v>1023</v>
      </c>
    </row>
    <row r="161" spans="1:2" x14ac:dyDescent="0.25">
      <c r="A161" s="111" t="s">
        <v>1297</v>
      </c>
      <c r="B161" s="87" t="s">
        <v>1023</v>
      </c>
    </row>
    <row r="162" spans="1:2" x14ac:dyDescent="0.25">
      <c r="A162" s="111" t="s">
        <v>1298</v>
      </c>
      <c r="B162" s="87" t="s">
        <v>1023</v>
      </c>
    </row>
    <row r="163" spans="1:2" x14ac:dyDescent="0.25">
      <c r="A163" s="111" t="s">
        <v>1299</v>
      </c>
      <c r="B163" s="89" t="s">
        <v>1020</v>
      </c>
    </row>
    <row r="164" spans="1:2" x14ac:dyDescent="0.25">
      <c r="A164" s="111" t="s">
        <v>1300</v>
      </c>
      <c r="B164" s="89" t="s">
        <v>1020</v>
      </c>
    </row>
    <row r="165" spans="1:2" x14ac:dyDescent="0.25">
      <c r="A165" s="111" t="s">
        <v>1301</v>
      </c>
      <c r="B165" s="89" t="s">
        <v>1020</v>
      </c>
    </row>
    <row r="166" spans="1:2" x14ac:dyDescent="0.25">
      <c r="A166" s="111" t="s">
        <v>1302</v>
      </c>
      <c r="B166" s="89" t="s">
        <v>1020</v>
      </c>
    </row>
    <row r="167" spans="1:2" x14ac:dyDescent="0.25">
      <c r="A167" s="111" t="s">
        <v>1303</v>
      </c>
      <c r="B167" s="89" t="s">
        <v>1020</v>
      </c>
    </row>
    <row r="168" spans="1:2" x14ac:dyDescent="0.25">
      <c r="A168" s="111" t="s">
        <v>1304</v>
      </c>
      <c r="B168" s="89" t="s">
        <v>1020</v>
      </c>
    </row>
    <row r="169" spans="1:2" x14ac:dyDescent="0.25">
      <c r="A169" s="109" t="s">
        <v>1305</v>
      </c>
      <c r="B169" s="114"/>
    </row>
    <row r="170" spans="1:2" x14ac:dyDescent="0.25">
      <c r="A170" s="110" t="s">
        <v>1306</v>
      </c>
      <c r="B170" s="114"/>
    </row>
    <row r="171" spans="1:2" x14ac:dyDescent="0.25">
      <c r="A171" s="111" t="s">
        <v>1307</v>
      </c>
      <c r="B171" s="89" t="s">
        <v>1020</v>
      </c>
    </row>
    <row r="172" spans="1:2" x14ac:dyDescent="0.25">
      <c r="A172" s="111" t="s">
        <v>1308</v>
      </c>
      <c r="B172" s="88" t="s">
        <v>1022</v>
      </c>
    </row>
    <row r="173" spans="1:2" x14ac:dyDescent="0.25">
      <c r="A173" s="111" t="s">
        <v>1307</v>
      </c>
      <c r="B173" s="89" t="s">
        <v>1020</v>
      </c>
    </row>
    <row r="174" spans="1:2" x14ac:dyDescent="0.25">
      <c r="A174" s="111" t="s">
        <v>1308</v>
      </c>
      <c r="B174" s="88" t="s">
        <v>1022</v>
      </c>
    </row>
    <row r="175" spans="1:2" x14ac:dyDescent="0.25">
      <c r="A175" s="110" t="s">
        <v>1309</v>
      </c>
      <c r="B175" s="114"/>
    </row>
    <row r="176" spans="1:2" x14ac:dyDescent="0.25">
      <c r="A176" s="111" t="s">
        <v>1310</v>
      </c>
      <c r="B176" s="88" t="s">
        <v>1022</v>
      </c>
    </row>
    <row r="177" spans="1:2" x14ac:dyDescent="0.25">
      <c r="A177" s="111" t="s">
        <v>1311</v>
      </c>
      <c r="B177" s="88" t="s">
        <v>1022</v>
      </c>
    </row>
    <row r="178" spans="1:2" x14ac:dyDescent="0.25">
      <c r="A178" s="111" t="s">
        <v>1312</v>
      </c>
      <c r="B178" s="88" t="s">
        <v>1022</v>
      </c>
    </row>
    <row r="179" spans="1:2" x14ac:dyDescent="0.25">
      <c r="A179" s="110" t="s">
        <v>1313</v>
      </c>
      <c r="B179" s="87" t="s">
        <v>1023</v>
      </c>
    </row>
    <row r="180" spans="1:2" x14ac:dyDescent="0.25">
      <c r="A180" s="110" t="s">
        <v>1314</v>
      </c>
      <c r="B180" s="114"/>
    </row>
    <row r="181" spans="1:2" x14ac:dyDescent="0.25">
      <c r="A181" s="111" t="s">
        <v>1315</v>
      </c>
      <c r="B181" s="88" t="s">
        <v>1022</v>
      </c>
    </row>
    <row r="182" spans="1:2" x14ac:dyDescent="0.25">
      <c r="A182" s="111" t="s">
        <v>1316</v>
      </c>
      <c r="B182" s="89" t="s">
        <v>1020</v>
      </c>
    </row>
    <row r="183" spans="1:2" x14ac:dyDescent="0.25">
      <c r="A183" s="111" t="s">
        <v>1317</v>
      </c>
      <c r="B183" s="89" t="s">
        <v>1020</v>
      </c>
    </row>
    <row r="184" spans="1:2" x14ac:dyDescent="0.25">
      <c r="A184" s="111" t="s">
        <v>1318</v>
      </c>
      <c r="B184" s="89" t="s">
        <v>1020</v>
      </c>
    </row>
    <row r="185" spans="1:2" x14ac:dyDescent="0.25">
      <c r="A185" s="111" t="s">
        <v>1319</v>
      </c>
      <c r="B185" s="89" t="s">
        <v>1020</v>
      </c>
    </row>
    <row r="186" spans="1:2" x14ac:dyDescent="0.25">
      <c r="A186" s="111" t="s">
        <v>1320</v>
      </c>
      <c r="B186" s="89" t="s">
        <v>1020</v>
      </c>
    </row>
    <row r="187" spans="1:2" x14ac:dyDescent="0.25">
      <c r="A187" s="111" t="s">
        <v>1321</v>
      </c>
      <c r="B187" s="88" t="s">
        <v>1022</v>
      </c>
    </row>
    <row r="188" spans="1:2" x14ac:dyDescent="0.25">
      <c r="A188" s="110" t="s">
        <v>1322</v>
      </c>
      <c r="B188" s="89" t="s">
        <v>1020</v>
      </c>
    </row>
    <row r="189" spans="1:2" x14ac:dyDescent="0.25">
      <c r="A189" s="110" t="s">
        <v>1323</v>
      </c>
      <c r="B189" s="89" t="s">
        <v>1020</v>
      </c>
    </row>
    <row r="190" spans="1:2" x14ac:dyDescent="0.25">
      <c r="A190" s="110" t="s">
        <v>1324</v>
      </c>
      <c r="B190" s="89" t="s">
        <v>1020</v>
      </c>
    </row>
    <row r="191" spans="1:2" x14ac:dyDescent="0.25">
      <c r="A191" s="110" t="s">
        <v>1325</v>
      </c>
      <c r="B191" s="89" t="s">
        <v>1020</v>
      </c>
    </row>
    <row r="192" spans="1:2" x14ac:dyDescent="0.25">
      <c r="A192" s="109" t="s">
        <v>1326</v>
      </c>
      <c r="B192" s="114"/>
    </row>
    <row r="193" spans="1:2" x14ac:dyDescent="0.25">
      <c r="A193" s="110" t="s">
        <v>1327</v>
      </c>
      <c r="B193" s="114"/>
    </row>
    <row r="194" spans="1:2" x14ac:dyDescent="0.25">
      <c r="A194" s="111" t="s">
        <v>1328</v>
      </c>
      <c r="B194" s="89" t="s">
        <v>1020</v>
      </c>
    </row>
    <row r="195" spans="1:2" x14ac:dyDescent="0.25">
      <c r="A195" s="111" t="s">
        <v>1329</v>
      </c>
      <c r="B195" s="87" t="s">
        <v>1023</v>
      </c>
    </row>
    <row r="196" spans="1:2" x14ac:dyDescent="0.25">
      <c r="A196" s="111" t="s">
        <v>1330</v>
      </c>
      <c r="B196" s="87" t="s">
        <v>1023</v>
      </c>
    </row>
    <row r="197" spans="1:2" x14ac:dyDescent="0.25">
      <c r="A197" s="111" t="s">
        <v>1331</v>
      </c>
      <c r="B197" s="87" t="s">
        <v>1023</v>
      </c>
    </row>
    <row r="198" spans="1:2" x14ac:dyDescent="0.25">
      <c r="A198" s="111" t="s">
        <v>1332</v>
      </c>
      <c r="B198" s="87" t="s">
        <v>1023</v>
      </c>
    </row>
    <row r="199" spans="1:2" x14ac:dyDescent="0.25">
      <c r="A199" s="111" t="s">
        <v>1333</v>
      </c>
      <c r="B199" s="87" t="s">
        <v>1023</v>
      </c>
    </row>
    <row r="200" spans="1:2" x14ac:dyDescent="0.25">
      <c r="A200" s="110" t="s">
        <v>1334</v>
      </c>
      <c r="B200" s="114"/>
    </row>
    <row r="201" spans="1:2" x14ac:dyDescent="0.25">
      <c r="A201" s="111" t="s">
        <v>1335</v>
      </c>
      <c r="B201" s="89" t="s">
        <v>1020</v>
      </c>
    </row>
    <row r="202" spans="1:2" x14ac:dyDescent="0.25">
      <c r="A202" s="111" t="s">
        <v>1336</v>
      </c>
      <c r="B202" s="89" t="s">
        <v>1020</v>
      </c>
    </row>
    <row r="203" spans="1:2" x14ac:dyDescent="0.25">
      <c r="A203" s="110" t="s">
        <v>1337</v>
      </c>
      <c r="B203" s="114"/>
    </row>
    <row r="204" spans="1:2" x14ac:dyDescent="0.25">
      <c r="A204" s="111" t="s">
        <v>1338</v>
      </c>
      <c r="B204" s="87" t="s">
        <v>1023</v>
      </c>
    </row>
    <row r="205" spans="1:2" x14ac:dyDescent="0.25">
      <c r="A205" s="111" t="s">
        <v>1339</v>
      </c>
      <c r="B205" s="87" t="s">
        <v>1023</v>
      </c>
    </row>
    <row r="206" spans="1:2" x14ac:dyDescent="0.25">
      <c r="A206" s="110" t="s">
        <v>1340</v>
      </c>
      <c r="B206" s="87" t="s">
        <v>1023</v>
      </c>
    </row>
    <row r="207" spans="1:2" x14ac:dyDescent="0.25">
      <c r="A207" s="110" t="s">
        <v>1341</v>
      </c>
      <c r="B207" s="87" t="s">
        <v>1023</v>
      </c>
    </row>
    <row r="208" spans="1:2" x14ac:dyDescent="0.25">
      <c r="A208" s="110" t="s">
        <v>1342</v>
      </c>
      <c r="B208" s="88" t="s">
        <v>1022</v>
      </c>
    </row>
    <row r="209" spans="1:2" x14ac:dyDescent="0.25">
      <c r="A209" s="110" t="s">
        <v>1343</v>
      </c>
      <c r="B209" s="114"/>
    </row>
    <row r="210" spans="1:2" x14ac:dyDescent="0.25">
      <c r="A210" s="111" t="s">
        <v>1344</v>
      </c>
      <c r="B210" s="89" t="s">
        <v>1020</v>
      </c>
    </row>
    <row r="211" spans="1:2" x14ac:dyDescent="0.25">
      <c r="A211" s="111" t="s">
        <v>1345</v>
      </c>
      <c r="B211" s="89" t="s">
        <v>1020</v>
      </c>
    </row>
    <row r="212" spans="1:2" x14ac:dyDescent="0.25">
      <c r="A212" s="111" t="s">
        <v>1346</v>
      </c>
      <c r="B212" s="89" t="s">
        <v>1020</v>
      </c>
    </row>
    <row r="213" spans="1:2" x14ac:dyDescent="0.25">
      <c r="A213" s="111" t="s">
        <v>1347</v>
      </c>
      <c r="B213" s="89" t="s">
        <v>1020</v>
      </c>
    </row>
    <row r="214" spans="1:2" x14ac:dyDescent="0.25">
      <c r="A214" s="111" t="s">
        <v>1348</v>
      </c>
      <c r="B214" s="89" t="s">
        <v>1020</v>
      </c>
    </row>
    <row r="215" spans="1:2" x14ac:dyDescent="0.25">
      <c r="A215" s="111" t="s">
        <v>1349</v>
      </c>
      <c r="B215" s="89" t="s">
        <v>1020</v>
      </c>
    </row>
    <row r="216" spans="1:2" x14ac:dyDescent="0.25">
      <c r="A216" s="111" t="s">
        <v>1350</v>
      </c>
      <c r="B216" s="89" t="s">
        <v>1020</v>
      </c>
    </row>
    <row r="217" spans="1:2" x14ac:dyDescent="0.25">
      <c r="A217" s="111" t="s">
        <v>1347</v>
      </c>
      <c r="B217" s="89" t="s">
        <v>1020</v>
      </c>
    </row>
    <row r="218" spans="1:2" x14ac:dyDescent="0.25">
      <c r="A218" s="111" t="s">
        <v>1348</v>
      </c>
      <c r="B218" s="89" t="s">
        <v>1020</v>
      </c>
    </row>
    <row r="219" spans="1:2" x14ac:dyDescent="0.25">
      <c r="A219" s="110" t="s">
        <v>1351</v>
      </c>
      <c r="B219" s="88" t="s">
        <v>1022</v>
      </c>
    </row>
    <row r="220" spans="1:2" x14ac:dyDescent="0.25">
      <c r="A220" s="110" t="s">
        <v>1352</v>
      </c>
      <c r="B220" s="89" t="s">
        <v>1020</v>
      </c>
    </row>
    <row r="221" spans="1:2" x14ac:dyDescent="0.25">
      <c r="A221" s="110" t="s">
        <v>1353</v>
      </c>
      <c r="B221" s="89" t="s">
        <v>1020</v>
      </c>
    </row>
    <row r="222" spans="1:2" x14ac:dyDescent="0.25">
      <c r="A222" s="110" t="s">
        <v>1354</v>
      </c>
      <c r="B222" s="88" t="s">
        <v>1022</v>
      </c>
    </row>
    <row r="223" spans="1:2" x14ac:dyDescent="0.25">
      <c r="A223" s="110" t="s">
        <v>1355</v>
      </c>
      <c r="B223" s="88" t="s">
        <v>1022</v>
      </c>
    </row>
    <row r="224" spans="1:2" x14ac:dyDescent="0.25">
      <c r="A224" s="110" t="s">
        <v>1352</v>
      </c>
      <c r="B224" s="88" t="s">
        <v>1022</v>
      </c>
    </row>
    <row r="225" spans="1:2" x14ac:dyDescent="0.25">
      <c r="A225" s="110" t="s">
        <v>1353</v>
      </c>
      <c r="B225" s="89" t="s">
        <v>1020</v>
      </c>
    </row>
    <row r="226" spans="1:2" x14ac:dyDescent="0.25">
      <c r="A226" s="110" t="s">
        <v>1354</v>
      </c>
      <c r="B226" s="88" t="s">
        <v>1022</v>
      </c>
    </row>
    <row r="227" spans="1:2" x14ac:dyDescent="0.25">
      <c r="A227" s="110" t="s">
        <v>1355</v>
      </c>
      <c r="B227" s="88" t="s">
        <v>1022</v>
      </c>
    </row>
    <row r="228" spans="1:2" x14ac:dyDescent="0.25">
      <c r="A228" s="110" t="s">
        <v>1356</v>
      </c>
      <c r="B228" s="87" t="s">
        <v>1023</v>
      </c>
    </row>
    <row r="229" spans="1:2" x14ac:dyDescent="0.25">
      <c r="A229" s="110" t="s">
        <v>1356</v>
      </c>
      <c r="B229" s="87" t="s">
        <v>1023</v>
      </c>
    </row>
    <row r="230" spans="1:2" x14ac:dyDescent="0.25">
      <c r="A230" s="109" t="s">
        <v>1357</v>
      </c>
      <c r="B230" s="114"/>
    </row>
    <row r="231" spans="1:2" x14ac:dyDescent="0.25">
      <c r="A231" s="110" t="s">
        <v>1358</v>
      </c>
      <c r="B231" s="114"/>
    </row>
    <row r="232" spans="1:2" x14ac:dyDescent="0.25">
      <c r="A232" s="111" t="s">
        <v>1359</v>
      </c>
      <c r="B232" s="88" t="s">
        <v>1022</v>
      </c>
    </row>
    <row r="233" spans="1:2" x14ac:dyDescent="0.25">
      <c r="A233" s="111" t="s">
        <v>1360</v>
      </c>
      <c r="B233" s="88" t="s">
        <v>1022</v>
      </c>
    </row>
    <row r="234" spans="1:2" x14ac:dyDescent="0.25">
      <c r="A234" s="111" t="s">
        <v>1361</v>
      </c>
      <c r="B234" s="88" t="s">
        <v>1022</v>
      </c>
    </row>
    <row r="235" spans="1:2" x14ac:dyDescent="0.25">
      <c r="A235" s="110" t="s">
        <v>1362</v>
      </c>
      <c r="B235" s="88" t="s">
        <v>1022</v>
      </c>
    </row>
    <row r="236" spans="1:2" x14ac:dyDescent="0.25">
      <c r="A236" s="110" t="s">
        <v>1363</v>
      </c>
      <c r="B236" s="88" t="s">
        <v>1022</v>
      </c>
    </row>
    <row r="237" spans="1:2" x14ac:dyDescent="0.25">
      <c r="A237" s="110" t="s">
        <v>1364</v>
      </c>
      <c r="B237" s="89" t="s">
        <v>1020</v>
      </c>
    </row>
    <row r="238" spans="1:2" x14ac:dyDescent="0.25">
      <c r="A238" s="110" t="s">
        <v>1365</v>
      </c>
      <c r="B238" s="87" t="s">
        <v>1023</v>
      </c>
    </row>
    <row r="239" spans="1:2" x14ac:dyDescent="0.25">
      <c r="A239" s="110" t="s">
        <v>1366</v>
      </c>
      <c r="B239" s="89" t="s">
        <v>1020</v>
      </c>
    </row>
    <row r="240" spans="1:2" x14ac:dyDescent="0.25">
      <c r="A240" s="109" t="s">
        <v>1367</v>
      </c>
      <c r="B240" s="114"/>
    </row>
    <row r="241" spans="1:2" x14ac:dyDescent="0.25">
      <c r="A241" s="110" t="s">
        <v>1368</v>
      </c>
      <c r="B241" s="114"/>
    </row>
    <row r="242" spans="1:2" x14ac:dyDescent="0.25">
      <c r="A242" s="111" t="s">
        <v>1369</v>
      </c>
      <c r="B242" s="88" t="s">
        <v>1022</v>
      </c>
    </row>
    <row r="243" spans="1:2" x14ac:dyDescent="0.25">
      <c r="A243" s="111" t="s">
        <v>1370</v>
      </c>
      <c r="B243" s="89" t="s">
        <v>1020</v>
      </c>
    </row>
    <row r="244" spans="1:2" x14ac:dyDescent="0.25">
      <c r="A244" s="111" t="s">
        <v>1371</v>
      </c>
      <c r="B244" s="88" t="s">
        <v>1022</v>
      </c>
    </row>
    <row r="245" spans="1:2" x14ac:dyDescent="0.25">
      <c r="A245" s="111" t="s">
        <v>1372</v>
      </c>
      <c r="B245" s="88" t="s">
        <v>1022</v>
      </c>
    </row>
    <row r="246" spans="1:2" x14ac:dyDescent="0.25">
      <c r="A246" s="111" t="s">
        <v>1373</v>
      </c>
      <c r="B246" s="88" t="s">
        <v>1022</v>
      </c>
    </row>
    <row r="247" spans="1:2" x14ac:dyDescent="0.25">
      <c r="A247" s="111" t="s">
        <v>1374</v>
      </c>
      <c r="B247" s="88" t="s">
        <v>1022</v>
      </c>
    </row>
    <row r="248" spans="1:2" x14ac:dyDescent="0.25">
      <c r="A248" s="111" t="s">
        <v>1375</v>
      </c>
      <c r="B248" s="87" t="s">
        <v>1023</v>
      </c>
    </row>
    <row r="249" spans="1:2" x14ac:dyDescent="0.25">
      <c r="A249" s="111" t="s">
        <v>1376</v>
      </c>
      <c r="B249" s="87" t="s">
        <v>1023</v>
      </c>
    </row>
    <row r="250" spans="1:2" x14ac:dyDescent="0.25">
      <c r="A250" s="111" t="s">
        <v>1377</v>
      </c>
      <c r="B250" s="89" t="s">
        <v>1020</v>
      </c>
    </row>
    <row r="251" spans="1:2" x14ac:dyDescent="0.25">
      <c r="A251" s="110" t="s">
        <v>1378</v>
      </c>
      <c r="B251" s="114"/>
    </row>
    <row r="252" spans="1:2" x14ac:dyDescent="0.25">
      <c r="A252" s="111" t="s">
        <v>1379</v>
      </c>
      <c r="B252" s="89" t="s">
        <v>1020</v>
      </c>
    </row>
    <row r="253" spans="1:2" x14ac:dyDescent="0.25">
      <c r="A253" s="111" t="s">
        <v>1380</v>
      </c>
      <c r="B253" s="89" t="s">
        <v>1020</v>
      </c>
    </row>
    <row r="254" spans="1:2" x14ac:dyDescent="0.25">
      <c r="A254" s="111" t="s">
        <v>1381</v>
      </c>
      <c r="B254" s="89" t="s">
        <v>1020</v>
      </c>
    </row>
    <row r="255" spans="1:2" x14ac:dyDescent="0.25">
      <c r="A255" s="111" t="s">
        <v>1382</v>
      </c>
      <c r="B255" s="89" t="s">
        <v>1020</v>
      </c>
    </row>
    <row r="256" spans="1:2" x14ac:dyDescent="0.25">
      <c r="A256" s="111" t="s">
        <v>1383</v>
      </c>
      <c r="B256" s="89" t="s">
        <v>1020</v>
      </c>
    </row>
    <row r="257" spans="1:2" x14ac:dyDescent="0.25">
      <c r="A257" s="111" t="s">
        <v>1384</v>
      </c>
      <c r="B257" s="89" t="s">
        <v>1020</v>
      </c>
    </row>
    <row r="258" spans="1:2" x14ac:dyDescent="0.25">
      <c r="A258" s="110" t="s">
        <v>1385</v>
      </c>
      <c r="B258" s="114"/>
    </row>
    <row r="259" spans="1:2" x14ac:dyDescent="0.25">
      <c r="A259" s="111" t="s">
        <v>1386</v>
      </c>
      <c r="B259" s="88" t="s">
        <v>1022</v>
      </c>
    </row>
    <row r="260" spans="1:2" x14ac:dyDescent="0.25">
      <c r="A260" s="111" t="s">
        <v>1387</v>
      </c>
      <c r="B260" s="88" t="s">
        <v>1022</v>
      </c>
    </row>
    <row r="261" spans="1:2" x14ac:dyDescent="0.25">
      <c r="A261" s="110" t="s">
        <v>1388</v>
      </c>
      <c r="B261" s="114"/>
    </row>
    <row r="262" spans="1:2" x14ac:dyDescent="0.25">
      <c r="A262" s="111" t="s">
        <v>1389</v>
      </c>
      <c r="B262" s="88" t="s">
        <v>1022</v>
      </c>
    </row>
    <row r="263" spans="1:2" x14ac:dyDescent="0.25">
      <c r="A263" s="111" t="s">
        <v>1390</v>
      </c>
      <c r="B263" s="88" t="s">
        <v>1022</v>
      </c>
    </row>
    <row r="264" spans="1:2" x14ac:dyDescent="0.25">
      <c r="A264" s="110" t="s">
        <v>1391</v>
      </c>
      <c r="B264" s="88" t="s">
        <v>1022</v>
      </c>
    </row>
    <row r="265" spans="1:2" x14ac:dyDescent="0.25">
      <c r="A265" s="109" t="s">
        <v>1392</v>
      </c>
      <c r="B265" s="114"/>
    </row>
    <row r="266" spans="1:2" x14ac:dyDescent="0.25">
      <c r="A266" s="110" t="s">
        <v>1393</v>
      </c>
      <c r="B266" s="114"/>
    </row>
    <row r="267" spans="1:2" x14ac:dyDescent="0.25">
      <c r="A267" s="111" t="s">
        <v>1394</v>
      </c>
      <c r="B267" s="89" t="s">
        <v>1020</v>
      </c>
    </row>
    <row r="268" spans="1:2" x14ac:dyDescent="0.25">
      <c r="A268" s="111" t="s">
        <v>1395</v>
      </c>
      <c r="B268" s="88" t="s">
        <v>1022</v>
      </c>
    </row>
    <row r="269" spans="1:2" x14ac:dyDescent="0.25">
      <c r="A269" s="111" t="s">
        <v>1396</v>
      </c>
      <c r="B269" s="88" t="s">
        <v>1022</v>
      </c>
    </row>
    <row r="270" spans="1:2" x14ac:dyDescent="0.25">
      <c r="A270" s="110" t="s">
        <v>1397</v>
      </c>
      <c r="B270" s="114"/>
    </row>
    <row r="271" spans="1:2" x14ac:dyDescent="0.25">
      <c r="A271" s="111" t="s">
        <v>1398</v>
      </c>
      <c r="B271" s="89" t="s">
        <v>1020</v>
      </c>
    </row>
    <row r="272" spans="1:2" x14ac:dyDescent="0.25">
      <c r="A272" s="111" t="s">
        <v>1399</v>
      </c>
      <c r="B272" s="89" t="s">
        <v>1020</v>
      </c>
    </row>
    <row r="273" spans="1:2" x14ac:dyDescent="0.25">
      <c r="A273" s="111" t="s">
        <v>1400</v>
      </c>
      <c r="B273" s="89" t="s">
        <v>1020</v>
      </c>
    </row>
    <row r="274" spans="1:2" x14ac:dyDescent="0.25">
      <c r="A274" s="111" t="s">
        <v>1401</v>
      </c>
      <c r="B274" s="89" t="s">
        <v>1020</v>
      </c>
    </row>
    <row r="275" spans="1:2" x14ac:dyDescent="0.25">
      <c r="A275" s="111" t="s">
        <v>1402</v>
      </c>
      <c r="B275" s="89" t="s">
        <v>1020</v>
      </c>
    </row>
    <row r="276" spans="1:2" x14ac:dyDescent="0.25">
      <c r="A276" s="111" t="s">
        <v>1403</v>
      </c>
      <c r="B276" s="89" t="s">
        <v>1020</v>
      </c>
    </row>
    <row r="277" spans="1:2" x14ac:dyDescent="0.25">
      <c r="A277" s="111" t="s">
        <v>1403</v>
      </c>
      <c r="B277" s="89" t="s">
        <v>1020</v>
      </c>
    </row>
    <row r="278" spans="1:2" x14ac:dyDescent="0.25">
      <c r="A278" s="110" t="s">
        <v>1404</v>
      </c>
      <c r="B278" s="114"/>
    </row>
    <row r="279" spans="1:2" x14ac:dyDescent="0.25">
      <c r="A279" s="111" t="s">
        <v>1405</v>
      </c>
      <c r="B279" s="88" t="s">
        <v>1022</v>
      </c>
    </row>
    <row r="280" spans="1:2" x14ac:dyDescent="0.25">
      <c r="A280" s="111" t="s">
        <v>1406</v>
      </c>
      <c r="B280" s="88" t="s">
        <v>1022</v>
      </c>
    </row>
    <row r="281" spans="1:2" x14ac:dyDescent="0.25">
      <c r="A281" s="111" t="s">
        <v>1407</v>
      </c>
      <c r="B281" s="88" t="s">
        <v>1022</v>
      </c>
    </row>
    <row r="282" spans="1:2" x14ac:dyDescent="0.25">
      <c r="A282" s="111" t="s">
        <v>1408</v>
      </c>
      <c r="B282" s="88" t="s">
        <v>1022</v>
      </c>
    </row>
    <row r="283" spans="1:2" x14ac:dyDescent="0.25">
      <c r="A283" s="111" t="s">
        <v>1409</v>
      </c>
      <c r="B283" s="88" t="s">
        <v>1022</v>
      </c>
    </row>
    <row r="284" spans="1:2" x14ac:dyDescent="0.25">
      <c r="A284" s="111" t="s">
        <v>1410</v>
      </c>
      <c r="B284" s="88" t="s">
        <v>1022</v>
      </c>
    </row>
    <row r="285" spans="1:2" x14ac:dyDescent="0.25">
      <c r="A285" s="111" t="s">
        <v>1411</v>
      </c>
      <c r="B285" s="88" t="s">
        <v>1022</v>
      </c>
    </row>
    <row r="286" spans="1:2" x14ac:dyDescent="0.25">
      <c r="A286" s="111" t="s">
        <v>1412</v>
      </c>
      <c r="B286" s="88" t="s">
        <v>1022</v>
      </c>
    </row>
    <row r="287" spans="1:2" x14ac:dyDescent="0.25">
      <c r="A287" s="111" t="s">
        <v>1413</v>
      </c>
      <c r="B287" s="88" t="s">
        <v>1022</v>
      </c>
    </row>
    <row r="288" spans="1:2" x14ac:dyDescent="0.25">
      <c r="A288" s="111" t="s">
        <v>1414</v>
      </c>
      <c r="B288" s="88" t="s">
        <v>1022</v>
      </c>
    </row>
    <row r="289" spans="1:2" x14ac:dyDescent="0.25">
      <c r="A289" s="111" t="s">
        <v>1415</v>
      </c>
      <c r="B289" s="88" t="s">
        <v>1022</v>
      </c>
    </row>
    <row r="290" spans="1:2" x14ac:dyDescent="0.25">
      <c r="A290" s="111" t="s">
        <v>1416</v>
      </c>
      <c r="B290" s="89" t="s">
        <v>1020</v>
      </c>
    </row>
    <row r="291" spans="1:2" x14ac:dyDescent="0.25">
      <c r="A291" s="111" t="s">
        <v>1417</v>
      </c>
      <c r="B291" s="89" t="s">
        <v>1020</v>
      </c>
    </row>
    <row r="292" spans="1:2" x14ac:dyDescent="0.25">
      <c r="A292" s="111" t="s">
        <v>1414</v>
      </c>
      <c r="B292" s="89" t="s">
        <v>1020</v>
      </c>
    </row>
    <row r="293" spans="1:2" x14ac:dyDescent="0.25">
      <c r="A293" s="111" t="s">
        <v>1418</v>
      </c>
      <c r="B293" s="88" t="s">
        <v>1022</v>
      </c>
    </row>
    <row r="294" spans="1:2" x14ac:dyDescent="0.25">
      <c r="A294" s="111" t="s">
        <v>1419</v>
      </c>
      <c r="B294" s="88" t="s">
        <v>1022</v>
      </c>
    </row>
    <row r="295" spans="1:2" x14ac:dyDescent="0.25">
      <c r="A295" s="111" t="s">
        <v>1471</v>
      </c>
      <c r="B295" s="88" t="s">
        <v>1022</v>
      </c>
    </row>
    <row r="296" spans="1:2" x14ac:dyDescent="0.25">
      <c r="A296" s="110"/>
      <c r="B296" s="114"/>
    </row>
    <row r="297" spans="1:2" x14ac:dyDescent="0.25">
      <c r="A297" s="111" t="s">
        <v>1420</v>
      </c>
      <c r="B297" s="88" t="s">
        <v>1022</v>
      </c>
    </row>
    <row r="298" spans="1:2" x14ac:dyDescent="0.25">
      <c r="A298" s="111" t="s">
        <v>1421</v>
      </c>
      <c r="B298" s="88" t="s">
        <v>1022</v>
      </c>
    </row>
    <row r="299" spans="1:2" x14ac:dyDescent="0.25">
      <c r="A299" s="111" t="s">
        <v>1422</v>
      </c>
      <c r="B299" s="88" t="s">
        <v>1022</v>
      </c>
    </row>
    <row r="300" spans="1:2" x14ac:dyDescent="0.25">
      <c r="A300" s="110" t="s">
        <v>1423</v>
      </c>
      <c r="B300" s="88" t="s">
        <v>1022</v>
      </c>
    </row>
    <row r="301" spans="1:2" x14ac:dyDescent="0.25">
      <c r="A301" s="110" t="s">
        <v>1424</v>
      </c>
      <c r="B301" s="88" t="s">
        <v>1022</v>
      </c>
    </row>
    <row r="302" spans="1:2" x14ac:dyDescent="0.25">
      <c r="A302" s="110" t="s">
        <v>1425</v>
      </c>
      <c r="B302" s="88" t="s">
        <v>1022</v>
      </c>
    </row>
    <row r="303" spans="1:2" x14ac:dyDescent="0.25">
      <c r="A303" s="110" t="s">
        <v>1426</v>
      </c>
      <c r="B303" s="88" t="s">
        <v>1022</v>
      </c>
    </row>
    <row r="304" spans="1:2" x14ac:dyDescent="0.25">
      <c r="A304" s="109" t="s">
        <v>1427</v>
      </c>
      <c r="B304" s="113"/>
    </row>
    <row r="305" spans="1:2" x14ac:dyDescent="0.25">
      <c r="A305" s="111" t="s">
        <v>1428</v>
      </c>
      <c r="B305" s="88" t="s">
        <v>1022</v>
      </c>
    </row>
    <row r="306" spans="1:2" x14ac:dyDescent="0.25">
      <c r="A306" s="111" t="s">
        <v>1429</v>
      </c>
      <c r="B306" s="88" t="s">
        <v>1022</v>
      </c>
    </row>
    <row r="307" spans="1:2" x14ac:dyDescent="0.25">
      <c r="A307" s="111" t="s">
        <v>1430</v>
      </c>
      <c r="B307" s="88" t="s">
        <v>1022</v>
      </c>
    </row>
    <row r="308" spans="1:2" x14ac:dyDescent="0.25">
      <c r="A308" s="111" t="s">
        <v>1431</v>
      </c>
      <c r="B308" s="88" t="s">
        <v>1022</v>
      </c>
    </row>
    <row r="309" spans="1:2" x14ac:dyDescent="0.25">
      <c r="A309" s="111" t="s">
        <v>1432</v>
      </c>
      <c r="B309" s="88" t="s">
        <v>1022</v>
      </c>
    </row>
    <row r="310" spans="1:2" x14ac:dyDescent="0.25">
      <c r="A310" s="111" t="s">
        <v>1433</v>
      </c>
      <c r="B310" s="88" t="s">
        <v>1022</v>
      </c>
    </row>
    <row r="311" spans="1:2" x14ac:dyDescent="0.25">
      <c r="A311" s="111" t="s">
        <v>1434</v>
      </c>
      <c r="B311" s="88" t="s">
        <v>1022</v>
      </c>
    </row>
    <row r="312" spans="1:2" x14ac:dyDescent="0.25">
      <c r="A312" s="111" t="s">
        <v>1435</v>
      </c>
      <c r="B312" s="88" t="s">
        <v>1022</v>
      </c>
    </row>
    <row r="313" spans="1:2" x14ac:dyDescent="0.25">
      <c r="A313" s="111" t="s">
        <v>1436</v>
      </c>
      <c r="B313" s="88" t="s">
        <v>1022</v>
      </c>
    </row>
    <row r="314" spans="1:2" x14ac:dyDescent="0.25">
      <c r="A314" s="111" t="s">
        <v>1437</v>
      </c>
      <c r="B314" s="88" t="s">
        <v>1022</v>
      </c>
    </row>
    <row r="315" spans="1:2" x14ac:dyDescent="0.25">
      <c r="A315" s="111" t="s">
        <v>1438</v>
      </c>
      <c r="B315" s="88" t="s">
        <v>1022</v>
      </c>
    </row>
    <row r="316" spans="1:2" x14ac:dyDescent="0.25">
      <c r="A316" s="111" t="s">
        <v>1439</v>
      </c>
      <c r="B316" s="89" t="s">
        <v>1020</v>
      </c>
    </row>
    <row r="317" spans="1:2" x14ac:dyDescent="0.25">
      <c r="A317" s="111" t="s">
        <v>1440</v>
      </c>
      <c r="B317" s="88" t="s">
        <v>1022</v>
      </c>
    </row>
    <row r="318" spans="1:2" x14ac:dyDescent="0.25">
      <c r="A318" s="111" t="s">
        <v>1441</v>
      </c>
      <c r="B318" s="88" t="s">
        <v>1022</v>
      </c>
    </row>
    <row r="319" spans="1:2" x14ac:dyDescent="0.25">
      <c r="A319" s="111" t="s">
        <v>1442</v>
      </c>
      <c r="B319" s="88" t="s">
        <v>1022</v>
      </c>
    </row>
    <row r="320" spans="1:2" x14ac:dyDescent="0.25">
      <c r="A320" s="111" t="s">
        <v>1443</v>
      </c>
      <c r="B320" s="88" t="s">
        <v>1022</v>
      </c>
    </row>
    <row r="321" spans="1:2" x14ac:dyDescent="0.25">
      <c r="A321" s="111" t="s">
        <v>1444</v>
      </c>
      <c r="B321" s="88" t="s">
        <v>1022</v>
      </c>
    </row>
    <row r="322" spans="1:2" x14ac:dyDescent="0.25">
      <c r="A322" s="111" t="s">
        <v>1445</v>
      </c>
      <c r="B322" s="88" t="s">
        <v>1022</v>
      </c>
    </row>
    <row r="323" spans="1:2" x14ac:dyDescent="0.25">
      <c r="A323" s="109" t="s">
        <v>1446</v>
      </c>
      <c r="B323" s="113"/>
    </row>
    <row r="324" spans="1:2" x14ac:dyDescent="0.25">
      <c r="A324" s="111" t="s">
        <v>1447</v>
      </c>
      <c r="B324" s="88" t="s">
        <v>1022</v>
      </c>
    </row>
    <row r="325" spans="1:2" x14ac:dyDescent="0.25">
      <c r="A325" s="111" t="s">
        <v>1448</v>
      </c>
      <c r="B325" s="88" t="s">
        <v>1022</v>
      </c>
    </row>
    <row r="326" spans="1:2" x14ac:dyDescent="0.25">
      <c r="A326" s="111" t="s">
        <v>1449</v>
      </c>
      <c r="B326" s="88" t="s">
        <v>1022</v>
      </c>
    </row>
    <row r="327" spans="1:2" x14ac:dyDescent="0.25">
      <c r="A327" s="111" t="s">
        <v>1450</v>
      </c>
      <c r="B327" s="88" t="s">
        <v>1022</v>
      </c>
    </row>
    <row r="328" spans="1:2" x14ac:dyDescent="0.25">
      <c r="A328" s="111" t="s">
        <v>1451</v>
      </c>
      <c r="B328" s="88" t="s">
        <v>1022</v>
      </c>
    </row>
    <row r="329" spans="1:2" x14ac:dyDescent="0.25">
      <c r="A329" s="111" t="s">
        <v>1452</v>
      </c>
      <c r="B329" s="88" t="s">
        <v>1022</v>
      </c>
    </row>
    <row r="330" spans="1:2" x14ac:dyDescent="0.25">
      <c r="A330" s="111" t="s">
        <v>1453</v>
      </c>
      <c r="B330" s="88" t="s">
        <v>1022</v>
      </c>
    </row>
    <row r="331" spans="1:2" x14ac:dyDescent="0.25">
      <c r="A331" s="111" t="s">
        <v>1454</v>
      </c>
      <c r="B331" s="89" t="s">
        <v>1020</v>
      </c>
    </row>
    <row r="332" spans="1:2" x14ac:dyDescent="0.25">
      <c r="A332" s="111" t="s">
        <v>1455</v>
      </c>
      <c r="B332" s="89" t="s">
        <v>1020</v>
      </c>
    </row>
    <row r="333" spans="1:2" x14ac:dyDescent="0.25">
      <c r="A333" s="111" t="s">
        <v>1456</v>
      </c>
      <c r="B333" s="89" t="s">
        <v>1020</v>
      </c>
    </row>
    <row r="334" spans="1:2" x14ac:dyDescent="0.25">
      <c r="A334" s="111" t="s">
        <v>1457</v>
      </c>
      <c r="B334" s="88" t="s">
        <v>1022</v>
      </c>
    </row>
    <row r="335" spans="1:2" x14ac:dyDescent="0.25">
      <c r="A335" s="111" t="s">
        <v>1458</v>
      </c>
      <c r="B335" s="88" t="s">
        <v>1022</v>
      </c>
    </row>
    <row r="336" spans="1:2" x14ac:dyDescent="0.25">
      <c r="A336" s="111" t="s">
        <v>1459</v>
      </c>
      <c r="B336" s="88" t="s">
        <v>1022</v>
      </c>
    </row>
    <row r="337" spans="1:2" x14ac:dyDescent="0.25">
      <c r="A337" s="111" t="s">
        <v>1460</v>
      </c>
      <c r="B337" s="88" t="s">
        <v>1022</v>
      </c>
    </row>
    <row r="338" spans="1:2" x14ac:dyDescent="0.25">
      <c r="A338" s="111" t="s">
        <v>1461</v>
      </c>
      <c r="B338" s="88" t="s">
        <v>1022</v>
      </c>
    </row>
    <row r="339" spans="1:2" x14ac:dyDescent="0.25">
      <c r="A339" s="111" t="s">
        <v>1462</v>
      </c>
      <c r="B339" s="88" t="s">
        <v>1022</v>
      </c>
    </row>
    <row r="340" spans="1:2" x14ac:dyDescent="0.25">
      <c r="A340" s="111" t="s">
        <v>1463</v>
      </c>
      <c r="B340" s="88" t="s">
        <v>1022</v>
      </c>
    </row>
    <row r="341" spans="1:2" x14ac:dyDescent="0.25">
      <c r="A341" s="111" t="s">
        <v>1464</v>
      </c>
      <c r="B341" s="88" t="s">
        <v>1022</v>
      </c>
    </row>
    <row r="342" spans="1:2" x14ac:dyDescent="0.25">
      <c r="A342" s="111" t="s">
        <v>1465</v>
      </c>
      <c r="B342" s="88" t="s">
        <v>1022</v>
      </c>
    </row>
    <row r="343" spans="1:2" x14ac:dyDescent="0.25">
      <c r="A343" s="111" t="s">
        <v>1466</v>
      </c>
      <c r="B343" s="88" t="s">
        <v>1022</v>
      </c>
    </row>
    <row r="344" spans="1:2" x14ac:dyDescent="0.25">
      <c r="A344" s="111" t="s">
        <v>1467</v>
      </c>
      <c r="B344" s="88" t="s">
        <v>1022</v>
      </c>
    </row>
    <row r="345" spans="1:2" x14ac:dyDescent="0.25">
      <c r="A345" s="111" t="s">
        <v>1468</v>
      </c>
      <c r="B345" s="88" t="s">
        <v>1022</v>
      </c>
    </row>
    <row r="346" spans="1:2" x14ac:dyDescent="0.25">
      <c r="A346" s="111" t="s">
        <v>1469</v>
      </c>
      <c r="B346" s="88" t="s">
        <v>1022</v>
      </c>
    </row>
    <row r="347" spans="1:2" x14ac:dyDescent="0.25">
      <c r="A347" s="111" t="s">
        <v>1447</v>
      </c>
      <c r="B347" s="88" t="s">
        <v>1022</v>
      </c>
    </row>
    <row r="348" spans="1:2" x14ac:dyDescent="0.25">
      <c r="A348" s="111" t="s">
        <v>1448</v>
      </c>
      <c r="B348" s="88" t="s">
        <v>1022</v>
      </c>
    </row>
    <row r="349" spans="1:2" x14ac:dyDescent="0.25">
      <c r="A349" s="111" t="s">
        <v>1449</v>
      </c>
      <c r="B349" s="88" t="s">
        <v>1022</v>
      </c>
    </row>
    <row r="350" spans="1:2" x14ac:dyDescent="0.25">
      <c r="A350" s="111" t="s">
        <v>1451</v>
      </c>
      <c r="B350" s="88" t="s">
        <v>1022</v>
      </c>
    </row>
    <row r="351" spans="1:2" x14ac:dyDescent="0.25">
      <c r="A351" s="111" t="s">
        <v>1452</v>
      </c>
      <c r="B351" s="88" t="s">
        <v>1022</v>
      </c>
    </row>
    <row r="352" spans="1:2" x14ac:dyDescent="0.25">
      <c r="A352" s="111" t="s">
        <v>1466</v>
      </c>
      <c r="B352" s="88" t="s">
        <v>1022</v>
      </c>
    </row>
    <row r="353" spans="1:2" x14ac:dyDescent="0.25">
      <c r="A353" s="111" t="s">
        <v>1467</v>
      </c>
      <c r="B353" s="88" t="s">
        <v>1022</v>
      </c>
    </row>
    <row r="354" spans="1:2" x14ac:dyDescent="0.25">
      <c r="A354" s="111" t="s">
        <v>1470</v>
      </c>
      <c r="B354" s="88" t="s">
        <v>1022</v>
      </c>
    </row>
    <row r="355" spans="1:2" x14ac:dyDescent="0.25">
      <c r="A355" s="111" t="s">
        <v>1466</v>
      </c>
      <c r="B355" s="88"/>
    </row>
    <row r="356" spans="1:2" x14ac:dyDescent="0.25">
      <c r="A356" s="111" t="s">
        <v>1467</v>
      </c>
      <c r="B356" s="88"/>
    </row>
    <row r="357" spans="1:2" x14ac:dyDescent="0.25">
      <c r="A357" s="111" t="s">
        <v>1470</v>
      </c>
      <c r="B357" s="88"/>
    </row>
    <row r="358" spans="1:2" x14ac:dyDescent="0.25">
      <c r="A358" s="76"/>
      <c r="B358" s="88"/>
    </row>
    <row r="359" spans="1:2" x14ac:dyDescent="0.25">
      <c r="A359" s="76"/>
      <c r="B359" s="84"/>
    </row>
    <row r="360" spans="1:2" x14ac:dyDescent="0.25">
      <c r="A360" s="77"/>
      <c r="B360" s="84"/>
    </row>
    <row r="361" spans="1:2" x14ac:dyDescent="0.25">
      <c r="A361" s="77"/>
      <c r="B361" s="84"/>
    </row>
    <row r="362" spans="1:2" x14ac:dyDescent="0.25">
      <c r="A362" s="77"/>
      <c r="B362" s="84"/>
    </row>
    <row r="363" spans="1:2" x14ac:dyDescent="0.25">
      <c r="A363" s="77"/>
      <c r="B363" s="84"/>
    </row>
    <row r="364" spans="1:2" x14ac:dyDescent="0.25">
      <c r="A364" s="77"/>
      <c r="B364" s="84"/>
    </row>
    <row r="365" spans="1:2" x14ac:dyDescent="0.25">
      <c r="A365" s="77"/>
      <c r="B365" s="84"/>
    </row>
    <row r="366" spans="1:2" x14ac:dyDescent="0.25">
      <c r="A366" s="77"/>
      <c r="B366" s="84"/>
    </row>
    <row r="367" spans="1:2" x14ac:dyDescent="0.25">
      <c r="A367" s="77"/>
      <c r="B367" s="84"/>
    </row>
    <row r="368" spans="1:2" x14ac:dyDescent="0.25">
      <c r="A368" s="77"/>
      <c r="B368" s="84"/>
    </row>
    <row r="369" spans="1:2" x14ac:dyDescent="0.25">
      <c r="A369" s="77"/>
      <c r="B369" s="84"/>
    </row>
    <row r="370" spans="1:2" x14ac:dyDescent="0.25">
      <c r="A370" s="77"/>
      <c r="B370" s="84"/>
    </row>
    <row r="371" spans="1:2" x14ac:dyDescent="0.25">
      <c r="A371" s="77"/>
      <c r="B371" s="84"/>
    </row>
    <row r="372" spans="1:2" x14ac:dyDescent="0.25">
      <c r="A372" s="77"/>
      <c r="B372" s="84"/>
    </row>
    <row r="373" spans="1:2" x14ac:dyDescent="0.25">
      <c r="A373" s="77"/>
      <c r="B373" s="84"/>
    </row>
    <row r="374" spans="1:2" x14ac:dyDescent="0.25">
      <c r="A374" s="77"/>
      <c r="B374" s="84"/>
    </row>
    <row r="375" spans="1:2" x14ac:dyDescent="0.25">
      <c r="A375" s="77"/>
      <c r="B375" s="84"/>
    </row>
    <row r="376" spans="1:2" x14ac:dyDescent="0.25">
      <c r="A376" s="77"/>
      <c r="B376" s="84"/>
    </row>
    <row r="377" spans="1:2" x14ac:dyDescent="0.25">
      <c r="A377" s="77"/>
      <c r="B377" s="84"/>
    </row>
    <row r="378" spans="1:2" x14ac:dyDescent="0.25">
      <c r="A378" s="77"/>
      <c r="B378" s="84"/>
    </row>
    <row r="379" spans="1:2" x14ac:dyDescent="0.25">
      <c r="A379" s="77"/>
      <c r="B379" s="84"/>
    </row>
    <row r="380" spans="1:2" x14ac:dyDescent="0.25">
      <c r="A380" s="77"/>
      <c r="B380" s="84"/>
    </row>
    <row r="381" spans="1:2" x14ac:dyDescent="0.25">
      <c r="A381" s="77"/>
      <c r="B381" s="84"/>
    </row>
    <row r="382" spans="1:2" x14ac:dyDescent="0.25">
      <c r="A382" s="77"/>
      <c r="B382" s="84"/>
    </row>
    <row r="383" spans="1:2" x14ac:dyDescent="0.25">
      <c r="A383" s="77"/>
      <c r="B383" s="84"/>
    </row>
    <row r="384" spans="1:2" x14ac:dyDescent="0.25">
      <c r="A384" s="77"/>
      <c r="B384" s="84"/>
    </row>
    <row r="385" spans="1:2" x14ac:dyDescent="0.25">
      <c r="A385" s="77"/>
      <c r="B385" s="84"/>
    </row>
    <row r="386" spans="1:2" x14ac:dyDescent="0.25">
      <c r="A386" s="77"/>
      <c r="B386" s="84"/>
    </row>
    <row r="387" spans="1:2" x14ac:dyDescent="0.25">
      <c r="A387" s="77"/>
      <c r="B387" s="84"/>
    </row>
    <row r="388" spans="1:2" x14ac:dyDescent="0.25">
      <c r="A388" s="77"/>
      <c r="B388" s="84"/>
    </row>
    <row r="389" spans="1:2" x14ac:dyDescent="0.25">
      <c r="A389" s="77"/>
      <c r="B389" s="84"/>
    </row>
    <row r="390" spans="1:2" x14ac:dyDescent="0.25">
      <c r="A390" s="77"/>
      <c r="B390" s="84"/>
    </row>
    <row r="391" spans="1:2" x14ac:dyDescent="0.25">
      <c r="A391" s="77"/>
      <c r="B391" s="84"/>
    </row>
    <row r="392" spans="1:2" x14ac:dyDescent="0.25">
      <c r="A392" s="77"/>
      <c r="B392" s="84"/>
    </row>
    <row r="393" spans="1:2" x14ac:dyDescent="0.25">
      <c r="A393" s="77"/>
      <c r="B393" s="84"/>
    </row>
    <row r="394" spans="1:2" x14ac:dyDescent="0.25">
      <c r="A394" s="77"/>
      <c r="B394" s="84"/>
    </row>
    <row r="395" spans="1:2" x14ac:dyDescent="0.25">
      <c r="A395" s="77"/>
      <c r="B395" s="84"/>
    </row>
    <row r="396" spans="1:2" x14ac:dyDescent="0.25">
      <c r="A396" s="77"/>
      <c r="B396" s="84"/>
    </row>
    <row r="397" spans="1:2" x14ac:dyDescent="0.25">
      <c r="A397" s="77"/>
      <c r="B397" s="84"/>
    </row>
    <row r="398" spans="1:2" x14ac:dyDescent="0.25">
      <c r="A398" s="77"/>
      <c r="B398" s="84"/>
    </row>
    <row r="399" spans="1:2" x14ac:dyDescent="0.25">
      <c r="A399" s="77"/>
      <c r="B399" s="84"/>
    </row>
    <row r="400" spans="1:2" x14ac:dyDescent="0.25">
      <c r="A400" s="77"/>
      <c r="B400" s="84"/>
    </row>
    <row r="401" spans="1:2" x14ac:dyDescent="0.25">
      <c r="A401" s="77"/>
      <c r="B401" s="84"/>
    </row>
    <row r="402" spans="1:2" x14ac:dyDescent="0.25">
      <c r="A402" s="77"/>
      <c r="B402" s="84"/>
    </row>
    <row r="403" spans="1:2" x14ac:dyDescent="0.25">
      <c r="A403" s="77"/>
      <c r="B403" s="84"/>
    </row>
    <row r="404" spans="1:2" x14ac:dyDescent="0.25">
      <c r="A404" s="77"/>
      <c r="B404" s="84"/>
    </row>
    <row r="405" spans="1:2" x14ac:dyDescent="0.25">
      <c r="A405" s="77"/>
      <c r="B405" s="84"/>
    </row>
    <row r="406" spans="1:2" x14ac:dyDescent="0.25">
      <c r="A406" s="77"/>
      <c r="B406" s="84"/>
    </row>
    <row r="407" spans="1:2" x14ac:dyDescent="0.25">
      <c r="A407" s="77"/>
      <c r="B407" s="84"/>
    </row>
    <row r="408" spans="1:2" x14ac:dyDescent="0.25">
      <c r="A408" s="77"/>
      <c r="B408" s="84"/>
    </row>
    <row r="409" spans="1:2" x14ac:dyDescent="0.25">
      <c r="A409" s="77"/>
      <c r="B409" s="84"/>
    </row>
    <row r="410" spans="1:2" x14ac:dyDescent="0.25">
      <c r="A410" s="77"/>
      <c r="B410" s="84"/>
    </row>
    <row r="411" spans="1:2" x14ac:dyDescent="0.25">
      <c r="A411" s="77"/>
      <c r="B411" s="84"/>
    </row>
    <row r="412" spans="1:2" x14ac:dyDescent="0.25">
      <c r="A412" s="77"/>
      <c r="B412" s="84"/>
    </row>
    <row r="413" spans="1:2" x14ac:dyDescent="0.25">
      <c r="A413" s="77"/>
      <c r="B413" s="84"/>
    </row>
    <row r="414" spans="1:2" x14ac:dyDescent="0.25">
      <c r="A414" s="77"/>
      <c r="B414" s="84"/>
    </row>
    <row r="415" spans="1:2" x14ac:dyDescent="0.25">
      <c r="A415" s="77"/>
      <c r="B415" s="84"/>
    </row>
    <row r="416" spans="1:2" x14ac:dyDescent="0.25">
      <c r="A416" s="77"/>
      <c r="B416" s="84"/>
    </row>
    <row r="417" spans="1:2" x14ac:dyDescent="0.25">
      <c r="A417" s="77"/>
      <c r="B417" s="84"/>
    </row>
    <row r="418" spans="1:2" x14ac:dyDescent="0.25">
      <c r="A418" s="77"/>
      <c r="B418" s="84"/>
    </row>
    <row r="419" spans="1:2" x14ac:dyDescent="0.25">
      <c r="A419" s="77"/>
      <c r="B419" s="84"/>
    </row>
    <row r="420" spans="1:2" x14ac:dyDescent="0.25">
      <c r="A420" s="77"/>
      <c r="B420" s="84"/>
    </row>
    <row r="421" spans="1:2" x14ac:dyDescent="0.25">
      <c r="A421" s="77"/>
      <c r="B421" s="84"/>
    </row>
    <row r="422" spans="1:2" x14ac:dyDescent="0.25">
      <c r="A422" s="77"/>
      <c r="B422" s="84"/>
    </row>
    <row r="423" spans="1:2" x14ac:dyDescent="0.25">
      <c r="B423" s="84"/>
    </row>
    <row r="424" spans="1:2" x14ac:dyDescent="0.25">
      <c r="B424" s="84"/>
    </row>
    <row r="425" spans="1:2" x14ac:dyDescent="0.25">
      <c r="B425" s="84"/>
    </row>
    <row r="426" spans="1:2" x14ac:dyDescent="0.25">
      <c r="B426" s="84"/>
    </row>
    <row r="427" spans="1:2" x14ac:dyDescent="0.25">
      <c r="B427" s="84"/>
    </row>
    <row r="428" spans="1:2" x14ac:dyDescent="0.25">
      <c r="B428" s="84"/>
    </row>
    <row r="429" spans="1:2" x14ac:dyDescent="0.25">
      <c r="B429" s="84"/>
    </row>
    <row r="430" spans="1:2" x14ac:dyDescent="0.25">
      <c r="B430" s="84"/>
    </row>
    <row r="431" spans="1:2" x14ac:dyDescent="0.25">
      <c r="B431" s="84"/>
    </row>
    <row r="432" spans="1:2" x14ac:dyDescent="0.25">
      <c r="B432" s="84"/>
    </row>
    <row r="433" spans="2:2" x14ac:dyDescent="0.25">
      <c r="B433" s="84"/>
    </row>
    <row r="434" spans="2:2" x14ac:dyDescent="0.25">
      <c r="B434" s="84"/>
    </row>
    <row r="435" spans="2:2" x14ac:dyDescent="0.25">
      <c r="B435" s="84"/>
    </row>
    <row r="436" spans="2:2" x14ac:dyDescent="0.25">
      <c r="B436" s="84"/>
    </row>
    <row r="437" spans="2:2" x14ac:dyDescent="0.25">
      <c r="B437" s="84"/>
    </row>
    <row r="438" spans="2:2" x14ac:dyDescent="0.25">
      <c r="B438" s="84"/>
    </row>
    <row r="439" spans="2:2" x14ac:dyDescent="0.25">
      <c r="B439" s="84"/>
    </row>
    <row r="440" spans="2:2" x14ac:dyDescent="0.25">
      <c r="B440" s="84"/>
    </row>
    <row r="441" spans="2:2" x14ac:dyDescent="0.25">
      <c r="B441" s="84"/>
    </row>
    <row r="442" spans="2:2" x14ac:dyDescent="0.25">
      <c r="B442" s="84"/>
    </row>
    <row r="443" spans="2:2" x14ac:dyDescent="0.25">
      <c r="B443" s="84"/>
    </row>
    <row r="444" spans="2:2" x14ac:dyDescent="0.25">
      <c r="B444" s="84"/>
    </row>
    <row r="445" spans="2:2" x14ac:dyDescent="0.25">
      <c r="B445" s="84"/>
    </row>
    <row r="446" spans="2:2" x14ac:dyDescent="0.25">
      <c r="B446" s="84"/>
    </row>
    <row r="447" spans="2:2" x14ac:dyDescent="0.25">
      <c r="B447" s="84"/>
    </row>
    <row r="448" spans="2:2" x14ac:dyDescent="0.25">
      <c r="B448" s="84"/>
    </row>
    <row r="449" spans="2:2" x14ac:dyDescent="0.25">
      <c r="B449" s="84"/>
    </row>
    <row r="450" spans="2:2" x14ac:dyDescent="0.25">
      <c r="B450" s="84"/>
    </row>
    <row r="451" spans="2:2" x14ac:dyDescent="0.25">
      <c r="B451" s="84"/>
    </row>
    <row r="452" spans="2:2" x14ac:dyDescent="0.25">
      <c r="B452" s="84"/>
    </row>
    <row r="453" spans="2:2" x14ac:dyDescent="0.25">
      <c r="B453" s="84"/>
    </row>
    <row r="454" spans="2:2" x14ac:dyDescent="0.25">
      <c r="B454" s="84"/>
    </row>
    <row r="455" spans="2:2" x14ac:dyDescent="0.25">
      <c r="B455" s="84"/>
    </row>
    <row r="456" spans="2:2" x14ac:dyDescent="0.25">
      <c r="B456" s="84"/>
    </row>
    <row r="457" spans="2:2" x14ac:dyDescent="0.25">
      <c r="B457" s="84"/>
    </row>
    <row r="458" spans="2:2" x14ac:dyDescent="0.25">
      <c r="B458" s="84"/>
    </row>
    <row r="459" spans="2:2" x14ac:dyDescent="0.25">
      <c r="B459" s="84"/>
    </row>
    <row r="460" spans="2:2" x14ac:dyDescent="0.25">
      <c r="B460" s="84"/>
    </row>
    <row r="461" spans="2:2" x14ac:dyDescent="0.25">
      <c r="B461" s="84"/>
    </row>
    <row r="462" spans="2:2" x14ac:dyDescent="0.25">
      <c r="B462" s="84"/>
    </row>
    <row r="463" spans="2:2" x14ac:dyDescent="0.25">
      <c r="B463" s="84"/>
    </row>
    <row r="464" spans="2:2" x14ac:dyDescent="0.25">
      <c r="B464" s="84"/>
    </row>
    <row r="465" spans="2:2" x14ac:dyDescent="0.25">
      <c r="B465" s="84"/>
    </row>
    <row r="466" spans="2:2" x14ac:dyDescent="0.25">
      <c r="B466" s="84"/>
    </row>
    <row r="467" spans="2:2" x14ac:dyDescent="0.25">
      <c r="B467" s="84"/>
    </row>
    <row r="468" spans="2:2" x14ac:dyDescent="0.25">
      <c r="B468" s="84"/>
    </row>
    <row r="469" spans="2:2" x14ac:dyDescent="0.25">
      <c r="B469" s="84"/>
    </row>
    <row r="470" spans="2:2" x14ac:dyDescent="0.25">
      <c r="B470" s="84"/>
    </row>
    <row r="471" spans="2:2" x14ac:dyDescent="0.25">
      <c r="B471" s="84"/>
    </row>
    <row r="472" spans="2:2" x14ac:dyDescent="0.25">
      <c r="B472" s="84"/>
    </row>
    <row r="473" spans="2:2" x14ac:dyDescent="0.25">
      <c r="B473" s="84"/>
    </row>
    <row r="474" spans="2:2" x14ac:dyDescent="0.25">
      <c r="B474" s="84"/>
    </row>
    <row r="475" spans="2:2" x14ac:dyDescent="0.25">
      <c r="B475" s="84"/>
    </row>
    <row r="476" spans="2:2" x14ac:dyDescent="0.25">
      <c r="B476" s="84"/>
    </row>
    <row r="477" spans="2:2" x14ac:dyDescent="0.25">
      <c r="B477" s="84"/>
    </row>
    <row r="478" spans="2:2" x14ac:dyDescent="0.25">
      <c r="B478" s="84"/>
    </row>
    <row r="479" spans="2:2" x14ac:dyDescent="0.25">
      <c r="B479" s="84"/>
    </row>
    <row r="480" spans="2:2" x14ac:dyDescent="0.25">
      <c r="B480" s="84"/>
    </row>
    <row r="481" spans="2:2" x14ac:dyDescent="0.25">
      <c r="B481" s="84"/>
    </row>
    <row r="482" spans="2:2" x14ac:dyDescent="0.25">
      <c r="B482" s="84"/>
    </row>
    <row r="483" spans="2:2" x14ac:dyDescent="0.25">
      <c r="B483" s="84"/>
    </row>
    <row r="484" spans="2:2" x14ac:dyDescent="0.25">
      <c r="B484" s="84"/>
    </row>
    <row r="485" spans="2:2" x14ac:dyDescent="0.25">
      <c r="B485" s="84"/>
    </row>
    <row r="486" spans="2:2" x14ac:dyDescent="0.25">
      <c r="B486" s="84"/>
    </row>
    <row r="487" spans="2:2" x14ac:dyDescent="0.25">
      <c r="B487" s="84"/>
    </row>
    <row r="488" spans="2:2" x14ac:dyDescent="0.25">
      <c r="B488" s="84"/>
    </row>
    <row r="489" spans="2:2" x14ac:dyDescent="0.25">
      <c r="B489" s="84"/>
    </row>
    <row r="490" spans="2:2" x14ac:dyDescent="0.25">
      <c r="B490" s="84"/>
    </row>
    <row r="491" spans="2:2" x14ac:dyDescent="0.25">
      <c r="B491" s="84"/>
    </row>
    <row r="492" spans="2:2" x14ac:dyDescent="0.25">
      <c r="B492" s="84"/>
    </row>
    <row r="493" spans="2:2" x14ac:dyDescent="0.25">
      <c r="B493" s="84"/>
    </row>
    <row r="494" spans="2:2" x14ac:dyDescent="0.25">
      <c r="B494" s="84"/>
    </row>
    <row r="495" spans="2:2" x14ac:dyDescent="0.25">
      <c r="B495" s="84"/>
    </row>
    <row r="496" spans="2:2" x14ac:dyDescent="0.25">
      <c r="B496" s="84"/>
    </row>
    <row r="497" spans="2:2" x14ac:dyDescent="0.25">
      <c r="B497" s="84"/>
    </row>
    <row r="498" spans="2:2" x14ac:dyDescent="0.25">
      <c r="B498" s="84"/>
    </row>
    <row r="499" spans="2:2" x14ac:dyDescent="0.25">
      <c r="B499" s="84"/>
    </row>
    <row r="500" spans="2:2" x14ac:dyDescent="0.25">
      <c r="B500" s="84"/>
    </row>
    <row r="501" spans="2:2" x14ac:dyDescent="0.25">
      <c r="B501" s="84"/>
    </row>
    <row r="502" spans="2:2" x14ac:dyDescent="0.25">
      <c r="B502" s="84"/>
    </row>
    <row r="503" spans="2:2" x14ac:dyDescent="0.25">
      <c r="B503" s="84"/>
    </row>
    <row r="504" spans="2:2" x14ac:dyDescent="0.25">
      <c r="B504" s="84"/>
    </row>
    <row r="505" spans="2:2" x14ac:dyDescent="0.25">
      <c r="B505" s="84"/>
    </row>
    <row r="506" spans="2:2" x14ac:dyDescent="0.25">
      <c r="B506" s="84"/>
    </row>
    <row r="507" spans="2:2" x14ac:dyDescent="0.25">
      <c r="B507" s="84"/>
    </row>
    <row r="508" spans="2:2" x14ac:dyDescent="0.25">
      <c r="B508" s="84"/>
    </row>
    <row r="509" spans="2:2" x14ac:dyDescent="0.25">
      <c r="B509" s="84"/>
    </row>
    <row r="510" spans="2:2" x14ac:dyDescent="0.25">
      <c r="B510" s="84"/>
    </row>
    <row r="511" spans="2:2" x14ac:dyDescent="0.25">
      <c r="B511" s="84"/>
    </row>
    <row r="512" spans="2:2" x14ac:dyDescent="0.25">
      <c r="B512" s="84"/>
    </row>
    <row r="513" spans="2:2" x14ac:dyDescent="0.25">
      <c r="B513" s="84"/>
    </row>
    <row r="514" spans="2:2" x14ac:dyDescent="0.25">
      <c r="B514" s="84"/>
    </row>
    <row r="515" spans="2:2" x14ac:dyDescent="0.25">
      <c r="B515" s="84"/>
    </row>
    <row r="516" spans="2:2" x14ac:dyDescent="0.25">
      <c r="B516" s="84"/>
    </row>
    <row r="517" spans="2:2" x14ac:dyDescent="0.25">
      <c r="B517" s="84"/>
    </row>
    <row r="518" spans="2:2" x14ac:dyDescent="0.25">
      <c r="B518" s="84"/>
    </row>
    <row r="519" spans="2:2" x14ac:dyDescent="0.25">
      <c r="B519" s="84"/>
    </row>
    <row r="520" spans="2:2" x14ac:dyDescent="0.25">
      <c r="B520" s="84"/>
    </row>
    <row r="521" spans="2:2" x14ac:dyDescent="0.25">
      <c r="B521" s="84"/>
    </row>
    <row r="522" spans="2:2" x14ac:dyDescent="0.25">
      <c r="B522" s="84"/>
    </row>
    <row r="523" spans="2:2" x14ac:dyDescent="0.25">
      <c r="B523" s="84"/>
    </row>
    <row r="524" spans="2:2" x14ac:dyDescent="0.25">
      <c r="B524" s="84"/>
    </row>
    <row r="525" spans="2:2" x14ac:dyDescent="0.25">
      <c r="B525" s="84"/>
    </row>
    <row r="526" spans="2:2" x14ac:dyDescent="0.25">
      <c r="B526" s="84"/>
    </row>
    <row r="527" spans="2:2" x14ac:dyDescent="0.25">
      <c r="B527" s="84"/>
    </row>
    <row r="528" spans="2:2" x14ac:dyDescent="0.25">
      <c r="B528" s="84"/>
    </row>
    <row r="529" spans="2:2" x14ac:dyDescent="0.25">
      <c r="B529" s="84"/>
    </row>
    <row r="530" spans="2:2" x14ac:dyDescent="0.25">
      <c r="B530" s="84"/>
    </row>
    <row r="531" spans="2:2" x14ac:dyDescent="0.25">
      <c r="B531" s="84"/>
    </row>
    <row r="532" spans="2:2" x14ac:dyDescent="0.25">
      <c r="B532" s="84"/>
    </row>
    <row r="533" spans="2:2" x14ac:dyDescent="0.25">
      <c r="B533" s="84"/>
    </row>
    <row r="534" spans="2:2" x14ac:dyDescent="0.25">
      <c r="B534" s="84"/>
    </row>
    <row r="535" spans="2:2" x14ac:dyDescent="0.25">
      <c r="B535" s="84"/>
    </row>
    <row r="536" spans="2:2" x14ac:dyDescent="0.25">
      <c r="B536" s="84"/>
    </row>
    <row r="537" spans="2:2" x14ac:dyDescent="0.25">
      <c r="B537" s="84"/>
    </row>
    <row r="538" spans="2:2" x14ac:dyDescent="0.25">
      <c r="B538" s="84"/>
    </row>
    <row r="539" spans="2:2" x14ac:dyDescent="0.25">
      <c r="B539" s="84"/>
    </row>
    <row r="540" spans="2:2" x14ac:dyDescent="0.25">
      <c r="B540" s="84"/>
    </row>
    <row r="541" spans="2:2" x14ac:dyDescent="0.25">
      <c r="B541" s="84"/>
    </row>
    <row r="542" spans="2:2" x14ac:dyDescent="0.25">
      <c r="B542" s="84"/>
    </row>
    <row r="543" spans="2:2" x14ac:dyDescent="0.25">
      <c r="B543" s="84"/>
    </row>
    <row r="544" spans="2:2" x14ac:dyDescent="0.25">
      <c r="B544" s="84"/>
    </row>
    <row r="545" spans="2:2" x14ac:dyDescent="0.25">
      <c r="B545" s="84"/>
    </row>
    <row r="546" spans="2:2" x14ac:dyDescent="0.25">
      <c r="B546" s="84"/>
    </row>
    <row r="547" spans="2:2" x14ac:dyDescent="0.25">
      <c r="B547" s="84"/>
    </row>
    <row r="548" spans="2:2" x14ac:dyDescent="0.25">
      <c r="B548" s="84"/>
    </row>
    <row r="549" spans="2:2" x14ac:dyDescent="0.25">
      <c r="B549" s="84"/>
    </row>
    <row r="550" spans="2:2" x14ac:dyDescent="0.25">
      <c r="B550" s="84"/>
    </row>
    <row r="551" spans="2:2" x14ac:dyDescent="0.25">
      <c r="B551" s="84"/>
    </row>
    <row r="552" spans="2:2" x14ac:dyDescent="0.25">
      <c r="B552" s="84"/>
    </row>
    <row r="553" spans="2:2" x14ac:dyDescent="0.25">
      <c r="B553" s="84"/>
    </row>
    <row r="554" spans="2:2" x14ac:dyDescent="0.25">
      <c r="B554" s="84"/>
    </row>
    <row r="555" spans="2:2" x14ac:dyDescent="0.25">
      <c r="B555" s="84"/>
    </row>
    <row r="556" spans="2:2" x14ac:dyDescent="0.25">
      <c r="B556" s="84"/>
    </row>
    <row r="557" spans="2:2" x14ac:dyDescent="0.25">
      <c r="B557" s="84"/>
    </row>
    <row r="558" spans="2:2" x14ac:dyDescent="0.25">
      <c r="B558" s="84"/>
    </row>
    <row r="559" spans="2:2" x14ac:dyDescent="0.25">
      <c r="B559" s="84"/>
    </row>
    <row r="560" spans="2:2" x14ac:dyDescent="0.25">
      <c r="B560" s="84"/>
    </row>
    <row r="561" spans="2:2" x14ac:dyDescent="0.25">
      <c r="B561" s="84"/>
    </row>
    <row r="562" spans="2:2" x14ac:dyDescent="0.25">
      <c r="B562" s="84"/>
    </row>
    <row r="563" spans="2:2" x14ac:dyDescent="0.25">
      <c r="B563" s="84"/>
    </row>
    <row r="564" spans="2:2" x14ac:dyDescent="0.25">
      <c r="B564" s="84"/>
    </row>
    <row r="565" spans="2:2" x14ac:dyDescent="0.25">
      <c r="B565" s="84"/>
    </row>
    <row r="566" spans="2:2" x14ac:dyDescent="0.25">
      <c r="B566" s="84"/>
    </row>
    <row r="567" spans="2:2" x14ac:dyDescent="0.25">
      <c r="B567" s="84"/>
    </row>
    <row r="568" spans="2:2" x14ac:dyDescent="0.25">
      <c r="B568" s="84"/>
    </row>
    <row r="569" spans="2:2" x14ac:dyDescent="0.25">
      <c r="B569" s="84"/>
    </row>
    <row r="570" spans="2:2" x14ac:dyDescent="0.25">
      <c r="B570" s="84"/>
    </row>
    <row r="571" spans="2:2" x14ac:dyDescent="0.25">
      <c r="B571" s="84"/>
    </row>
    <row r="572" spans="2:2" x14ac:dyDescent="0.25">
      <c r="B572" s="84"/>
    </row>
    <row r="573" spans="2:2" x14ac:dyDescent="0.25">
      <c r="B573" s="84"/>
    </row>
    <row r="574" spans="2:2" x14ac:dyDescent="0.25">
      <c r="B574" s="84"/>
    </row>
    <row r="575" spans="2:2" x14ac:dyDescent="0.25">
      <c r="B575" s="84"/>
    </row>
    <row r="576" spans="2:2" x14ac:dyDescent="0.25">
      <c r="B576" s="84"/>
    </row>
    <row r="577" spans="2:2" x14ac:dyDescent="0.25">
      <c r="B577" s="84"/>
    </row>
    <row r="578" spans="2:2" x14ac:dyDescent="0.25">
      <c r="B578" s="84"/>
    </row>
    <row r="579" spans="2:2" x14ac:dyDescent="0.25">
      <c r="B579" s="84"/>
    </row>
    <row r="580" spans="2:2" x14ac:dyDescent="0.25">
      <c r="B580" s="84"/>
    </row>
    <row r="581" spans="2:2" x14ac:dyDescent="0.25">
      <c r="B581" s="84"/>
    </row>
    <row r="582" spans="2:2" x14ac:dyDescent="0.25">
      <c r="B582" s="84"/>
    </row>
    <row r="583" spans="2:2" x14ac:dyDescent="0.25">
      <c r="B583" s="84"/>
    </row>
    <row r="584" spans="2:2" x14ac:dyDescent="0.25">
      <c r="B584" s="84"/>
    </row>
    <row r="585" spans="2:2" x14ac:dyDescent="0.25">
      <c r="B585" s="84"/>
    </row>
    <row r="586" spans="2:2" x14ac:dyDescent="0.25">
      <c r="B586" s="84"/>
    </row>
    <row r="587" spans="2:2" x14ac:dyDescent="0.25">
      <c r="B587" s="84"/>
    </row>
    <row r="588" spans="2:2" x14ac:dyDescent="0.25">
      <c r="B588" s="84"/>
    </row>
    <row r="589" spans="2:2" x14ac:dyDescent="0.25">
      <c r="B589" s="84"/>
    </row>
    <row r="590" spans="2:2" x14ac:dyDescent="0.25">
      <c r="B590" s="84"/>
    </row>
    <row r="591" spans="2:2" x14ac:dyDescent="0.25">
      <c r="B591" s="84"/>
    </row>
    <row r="592" spans="2:2" x14ac:dyDescent="0.25">
      <c r="B592" s="84"/>
    </row>
    <row r="593" spans="2:2" x14ac:dyDescent="0.25">
      <c r="B593" s="84"/>
    </row>
    <row r="594" spans="2:2" x14ac:dyDescent="0.25">
      <c r="B594" s="84"/>
    </row>
    <row r="595" spans="2:2" x14ac:dyDescent="0.25">
      <c r="B595" s="84"/>
    </row>
    <row r="596" spans="2:2" x14ac:dyDescent="0.25">
      <c r="B596" s="84"/>
    </row>
    <row r="597" spans="2:2" x14ac:dyDescent="0.25">
      <c r="B597" s="84"/>
    </row>
    <row r="598" spans="2:2" x14ac:dyDescent="0.25">
      <c r="B598" s="84"/>
    </row>
    <row r="599" spans="2:2" x14ac:dyDescent="0.25">
      <c r="B599" s="84"/>
    </row>
    <row r="600" spans="2:2" x14ac:dyDescent="0.25">
      <c r="B600" s="84"/>
    </row>
    <row r="601" spans="2:2" x14ac:dyDescent="0.25">
      <c r="B601" s="84"/>
    </row>
    <row r="602" spans="2:2" x14ac:dyDescent="0.25">
      <c r="B602" s="84"/>
    </row>
    <row r="603" spans="2:2" x14ac:dyDescent="0.25">
      <c r="B603" s="84"/>
    </row>
    <row r="604" spans="2:2" x14ac:dyDescent="0.25">
      <c r="B604" s="84"/>
    </row>
    <row r="605" spans="2:2" x14ac:dyDescent="0.25">
      <c r="B605" s="84"/>
    </row>
    <row r="606" spans="2:2" x14ac:dyDescent="0.25">
      <c r="B606" s="84"/>
    </row>
    <row r="607" spans="2:2" x14ac:dyDescent="0.25">
      <c r="B607" s="84"/>
    </row>
    <row r="608" spans="2:2" x14ac:dyDescent="0.25">
      <c r="B608" s="84"/>
    </row>
    <row r="609" spans="2:2" x14ac:dyDescent="0.25">
      <c r="B609" s="84"/>
    </row>
    <row r="610" spans="2:2" x14ac:dyDescent="0.25">
      <c r="B610" s="84"/>
    </row>
    <row r="611" spans="2:2" x14ac:dyDescent="0.25">
      <c r="B611" s="84"/>
    </row>
    <row r="612" spans="2:2" x14ac:dyDescent="0.25">
      <c r="B612" s="84"/>
    </row>
    <row r="613" spans="2:2" x14ac:dyDescent="0.25">
      <c r="B613" s="84"/>
    </row>
    <row r="614" spans="2:2" x14ac:dyDescent="0.25">
      <c r="B614" s="84"/>
    </row>
    <row r="615" spans="2:2" x14ac:dyDescent="0.25">
      <c r="B615" s="84"/>
    </row>
    <row r="616" spans="2:2" x14ac:dyDescent="0.25">
      <c r="B616" s="84"/>
    </row>
    <row r="617" spans="2:2" x14ac:dyDescent="0.25">
      <c r="B617" s="84"/>
    </row>
    <row r="618" spans="2:2" x14ac:dyDescent="0.25">
      <c r="B618" s="84"/>
    </row>
    <row r="619" spans="2:2" x14ac:dyDescent="0.25">
      <c r="B619" s="84"/>
    </row>
    <row r="620" spans="2:2" x14ac:dyDescent="0.25">
      <c r="B620" s="84"/>
    </row>
    <row r="621" spans="2:2" x14ac:dyDescent="0.25">
      <c r="B621" s="84"/>
    </row>
    <row r="622" spans="2:2" x14ac:dyDescent="0.25">
      <c r="B622" s="84"/>
    </row>
    <row r="623" spans="2:2" x14ac:dyDescent="0.25">
      <c r="B623" s="84"/>
    </row>
    <row r="624" spans="2:2" x14ac:dyDescent="0.25">
      <c r="B624" s="84"/>
    </row>
    <row r="625" spans="2:2" x14ac:dyDescent="0.25">
      <c r="B625" s="84"/>
    </row>
    <row r="626" spans="2:2" x14ac:dyDescent="0.25">
      <c r="B626" s="84"/>
    </row>
    <row r="627" spans="2:2" x14ac:dyDescent="0.25">
      <c r="B627" s="84"/>
    </row>
    <row r="628" spans="2:2" x14ac:dyDescent="0.25">
      <c r="B628" s="84"/>
    </row>
    <row r="629" spans="2:2" x14ac:dyDescent="0.25">
      <c r="B629" s="84"/>
    </row>
    <row r="630" spans="2:2" x14ac:dyDescent="0.25">
      <c r="B630" s="84"/>
    </row>
    <row r="631" spans="2:2" x14ac:dyDescent="0.25">
      <c r="B631" s="84"/>
    </row>
    <row r="632" spans="2:2" x14ac:dyDescent="0.25">
      <c r="B632" s="84"/>
    </row>
    <row r="633" spans="2:2" x14ac:dyDescent="0.25">
      <c r="B633" s="84"/>
    </row>
    <row r="634" spans="2:2" x14ac:dyDescent="0.25">
      <c r="B634" s="84"/>
    </row>
    <row r="635" spans="2:2" x14ac:dyDescent="0.25">
      <c r="B635" s="84"/>
    </row>
    <row r="636" spans="2:2" x14ac:dyDescent="0.25">
      <c r="B636" s="84"/>
    </row>
    <row r="637" spans="2:2" x14ac:dyDescent="0.25">
      <c r="B637" s="84"/>
    </row>
    <row r="638" spans="2:2" x14ac:dyDescent="0.25">
      <c r="B638" s="84"/>
    </row>
    <row r="639" spans="2:2" x14ac:dyDescent="0.25">
      <c r="B639" s="84"/>
    </row>
    <row r="640" spans="2:2" x14ac:dyDescent="0.25">
      <c r="B640" s="84"/>
    </row>
    <row r="641" spans="2:2" x14ac:dyDescent="0.25">
      <c r="B641" s="84"/>
    </row>
    <row r="642" spans="2:2" x14ac:dyDescent="0.25">
      <c r="B642" s="84"/>
    </row>
    <row r="643" spans="2:2" x14ac:dyDescent="0.25">
      <c r="B643" s="84"/>
    </row>
    <row r="644" spans="2:2" x14ac:dyDescent="0.25">
      <c r="B644" s="84"/>
    </row>
    <row r="645" spans="2:2" x14ac:dyDescent="0.25">
      <c r="B645" s="84"/>
    </row>
    <row r="646" spans="2:2" x14ac:dyDescent="0.25">
      <c r="B646" s="84"/>
    </row>
    <row r="647" spans="2:2" x14ac:dyDescent="0.25">
      <c r="B647" s="84"/>
    </row>
    <row r="648" spans="2:2" x14ac:dyDescent="0.25">
      <c r="B648" s="84"/>
    </row>
    <row r="649" spans="2:2" x14ac:dyDescent="0.25">
      <c r="B649" s="84"/>
    </row>
    <row r="650" spans="2:2" x14ac:dyDescent="0.25">
      <c r="B650" s="84"/>
    </row>
    <row r="651" spans="2:2" x14ac:dyDescent="0.25">
      <c r="B651" s="84"/>
    </row>
    <row r="652" spans="2:2" x14ac:dyDescent="0.25">
      <c r="B652" s="84"/>
    </row>
    <row r="653" spans="2:2" x14ac:dyDescent="0.25">
      <c r="B653" s="84"/>
    </row>
    <row r="654" spans="2:2" x14ac:dyDescent="0.25">
      <c r="B654" s="84"/>
    </row>
    <row r="655" spans="2:2" x14ac:dyDescent="0.25">
      <c r="B655" s="84"/>
    </row>
    <row r="656" spans="2:2" x14ac:dyDescent="0.25">
      <c r="B656" s="84"/>
    </row>
    <row r="657" spans="2:2" x14ac:dyDescent="0.25">
      <c r="B657" s="84"/>
    </row>
    <row r="658" spans="2:2" x14ac:dyDescent="0.25">
      <c r="B658" s="84"/>
    </row>
    <row r="659" spans="2:2" x14ac:dyDescent="0.25">
      <c r="B659" s="84"/>
    </row>
    <row r="660" spans="2:2" x14ac:dyDescent="0.25">
      <c r="B660" s="84"/>
    </row>
    <row r="661" spans="2:2" x14ac:dyDescent="0.25">
      <c r="B661" s="84"/>
    </row>
    <row r="662" spans="2:2" x14ac:dyDescent="0.25">
      <c r="B662" s="84"/>
    </row>
    <row r="663" spans="2:2" x14ac:dyDescent="0.25">
      <c r="B663" s="84"/>
    </row>
    <row r="664" spans="2:2" x14ac:dyDescent="0.25">
      <c r="B664" s="84"/>
    </row>
    <row r="665" spans="2:2" x14ac:dyDescent="0.25">
      <c r="B665" s="84"/>
    </row>
    <row r="666" spans="2:2" x14ac:dyDescent="0.25">
      <c r="B666" s="84"/>
    </row>
    <row r="667" spans="2:2" x14ac:dyDescent="0.25">
      <c r="B667" s="84"/>
    </row>
    <row r="668" spans="2:2" x14ac:dyDescent="0.25">
      <c r="B668" s="84"/>
    </row>
    <row r="669" spans="2:2" x14ac:dyDescent="0.25">
      <c r="B669" s="84"/>
    </row>
    <row r="670" spans="2:2" x14ac:dyDescent="0.25">
      <c r="B670" s="84"/>
    </row>
    <row r="671" spans="2:2" x14ac:dyDescent="0.25">
      <c r="B671" s="84"/>
    </row>
    <row r="672" spans="2:2" x14ac:dyDescent="0.25">
      <c r="B672" s="84"/>
    </row>
    <row r="673" spans="2:2" x14ac:dyDescent="0.25">
      <c r="B673" s="84"/>
    </row>
    <row r="674" spans="2:2" x14ac:dyDescent="0.25">
      <c r="B674" s="84"/>
    </row>
    <row r="675" spans="2:2" x14ac:dyDescent="0.25">
      <c r="B675" s="84"/>
    </row>
    <row r="676" spans="2:2" x14ac:dyDescent="0.25">
      <c r="B676" s="84"/>
    </row>
    <row r="677" spans="2:2" x14ac:dyDescent="0.25">
      <c r="B677" s="84"/>
    </row>
    <row r="678" spans="2:2" x14ac:dyDescent="0.25">
      <c r="B678" s="84"/>
    </row>
    <row r="679" spans="2:2" x14ac:dyDescent="0.25">
      <c r="B679" s="84"/>
    </row>
    <row r="680" spans="2:2" x14ac:dyDescent="0.25">
      <c r="B680" s="84"/>
    </row>
    <row r="681" spans="2:2" x14ac:dyDescent="0.25">
      <c r="B681" s="84"/>
    </row>
    <row r="682" spans="2:2" x14ac:dyDescent="0.25">
      <c r="B682" s="84"/>
    </row>
    <row r="683" spans="2:2" x14ac:dyDescent="0.25">
      <c r="B683" s="84"/>
    </row>
    <row r="684" spans="2:2" x14ac:dyDescent="0.25">
      <c r="B684" s="84"/>
    </row>
    <row r="685" spans="2:2" x14ac:dyDescent="0.25">
      <c r="B685" s="84"/>
    </row>
    <row r="686" spans="2:2" x14ac:dyDescent="0.25">
      <c r="B686" s="84"/>
    </row>
    <row r="687" spans="2:2" x14ac:dyDescent="0.25">
      <c r="B687" s="84"/>
    </row>
    <row r="688" spans="2:2" x14ac:dyDescent="0.25">
      <c r="B688" s="84"/>
    </row>
    <row r="689" spans="2:2" x14ac:dyDescent="0.25">
      <c r="B689" s="84"/>
    </row>
    <row r="690" spans="2:2" x14ac:dyDescent="0.25">
      <c r="B690" s="84"/>
    </row>
    <row r="691" spans="2:2" x14ac:dyDescent="0.25">
      <c r="B691" s="84"/>
    </row>
    <row r="692" spans="2:2" x14ac:dyDescent="0.25">
      <c r="B692" s="84"/>
    </row>
    <row r="693" spans="2:2" x14ac:dyDescent="0.25">
      <c r="B693" s="84"/>
    </row>
    <row r="694" spans="2:2" x14ac:dyDescent="0.25">
      <c r="B694" s="84"/>
    </row>
    <row r="695" spans="2:2" x14ac:dyDescent="0.25">
      <c r="B695" s="84"/>
    </row>
    <row r="696" spans="2:2" x14ac:dyDescent="0.25">
      <c r="B696" s="84"/>
    </row>
    <row r="697" spans="2:2" x14ac:dyDescent="0.25">
      <c r="B697" s="84"/>
    </row>
    <row r="698" spans="2:2" x14ac:dyDescent="0.25">
      <c r="B698" s="84"/>
    </row>
    <row r="699" spans="2:2" x14ac:dyDescent="0.25">
      <c r="B699" s="84"/>
    </row>
    <row r="700" spans="2:2" x14ac:dyDescent="0.25">
      <c r="B700" s="84"/>
    </row>
    <row r="701" spans="2:2" x14ac:dyDescent="0.25">
      <c r="B701" s="84"/>
    </row>
    <row r="702" spans="2:2" x14ac:dyDescent="0.25">
      <c r="B702" s="84"/>
    </row>
    <row r="703" spans="2:2" x14ac:dyDescent="0.25">
      <c r="B703" s="84"/>
    </row>
    <row r="704" spans="2:2" x14ac:dyDescent="0.25">
      <c r="B704" s="84"/>
    </row>
    <row r="705" spans="2:2" x14ac:dyDescent="0.25">
      <c r="B705" s="84"/>
    </row>
    <row r="706" spans="2:2" x14ac:dyDescent="0.25">
      <c r="B706" s="84"/>
    </row>
    <row r="707" spans="2:2" x14ac:dyDescent="0.25">
      <c r="B707" s="84"/>
    </row>
    <row r="708" spans="2:2" x14ac:dyDescent="0.25">
      <c r="B708" s="84"/>
    </row>
    <row r="709" spans="2:2" x14ac:dyDescent="0.25">
      <c r="B709" s="84"/>
    </row>
    <row r="710" spans="2:2" x14ac:dyDescent="0.25">
      <c r="B710" s="84"/>
    </row>
    <row r="711" spans="2:2" x14ac:dyDescent="0.25">
      <c r="B711" s="84"/>
    </row>
    <row r="712" spans="2:2" x14ac:dyDescent="0.25">
      <c r="B712" s="84"/>
    </row>
    <row r="713" spans="2:2" x14ac:dyDescent="0.25">
      <c r="B713" s="84"/>
    </row>
    <row r="714" spans="2:2" x14ac:dyDescent="0.25">
      <c r="B714" s="84"/>
    </row>
    <row r="715" spans="2:2" x14ac:dyDescent="0.25">
      <c r="B715" s="84"/>
    </row>
    <row r="716" spans="2:2" x14ac:dyDescent="0.25">
      <c r="B716" s="84"/>
    </row>
    <row r="717" spans="2:2" x14ac:dyDescent="0.25">
      <c r="B717" s="84"/>
    </row>
    <row r="718" spans="2:2" x14ac:dyDescent="0.25">
      <c r="B718" s="84"/>
    </row>
    <row r="719" spans="2:2" x14ac:dyDescent="0.25">
      <c r="B719" s="84"/>
    </row>
    <row r="720" spans="2:2" x14ac:dyDescent="0.25">
      <c r="B720" s="84"/>
    </row>
    <row r="721" spans="2:2" x14ac:dyDescent="0.25">
      <c r="B721" s="84"/>
    </row>
    <row r="722" spans="2:2" x14ac:dyDescent="0.25">
      <c r="B722" s="84"/>
    </row>
    <row r="723" spans="2:2" x14ac:dyDescent="0.25">
      <c r="B723" s="84"/>
    </row>
    <row r="724" spans="2:2" x14ac:dyDescent="0.25">
      <c r="B724" s="84"/>
    </row>
    <row r="725" spans="2:2" x14ac:dyDescent="0.25">
      <c r="B725" s="84"/>
    </row>
    <row r="726" spans="2:2" x14ac:dyDescent="0.25">
      <c r="B726" s="84"/>
    </row>
    <row r="727" spans="2:2" x14ac:dyDescent="0.25">
      <c r="B727" s="84"/>
    </row>
    <row r="728" spans="2:2" x14ac:dyDescent="0.25">
      <c r="B728" s="84"/>
    </row>
    <row r="729" spans="2:2" x14ac:dyDescent="0.25">
      <c r="B729" s="84"/>
    </row>
    <row r="730" spans="2:2" x14ac:dyDescent="0.25">
      <c r="B730" s="84"/>
    </row>
    <row r="731" spans="2:2" x14ac:dyDescent="0.25">
      <c r="B731" s="84"/>
    </row>
    <row r="732" spans="2:2" x14ac:dyDescent="0.25">
      <c r="B732" s="84"/>
    </row>
    <row r="733" spans="2:2" x14ac:dyDescent="0.25">
      <c r="B733" s="84"/>
    </row>
    <row r="734" spans="2:2" x14ac:dyDescent="0.25">
      <c r="B734" s="84"/>
    </row>
    <row r="735" spans="2:2" x14ac:dyDescent="0.25">
      <c r="B735" s="84"/>
    </row>
    <row r="736" spans="2:2" x14ac:dyDescent="0.25">
      <c r="B736" s="84"/>
    </row>
    <row r="737" spans="2:2" x14ac:dyDescent="0.25">
      <c r="B737" s="84"/>
    </row>
    <row r="738" spans="2:2" x14ac:dyDescent="0.25">
      <c r="B738" s="84"/>
    </row>
    <row r="739" spans="2:2" x14ac:dyDescent="0.25">
      <c r="B739" s="84"/>
    </row>
    <row r="740" spans="2:2" x14ac:dyDescent="0.25">
      <c r="B740" s="84"/>
    </row>
    <row r="741" spans="2:2" x14ac:dyDescent="0.25">
      <c r="B741" s="84"/>
    </row>
    <row r="742" spans="2:2" x14ac:dyDescent="0.25">
      <c r="B742" s="84"/>
    </row>
    <row r="743" spans="2:2" x14ac:dyDescent="0.25">
      <c r="B743" s="84"/>
    </row>
    <row r="744" spans="2:2" x14ac:dyDescent="0.25">
      <c r="B744" s="84"/>
    </row>
    <row r="745" spans="2:2" x14ac:dyDescent="0.25">
      <c r="B745" s="84"/>
    </row>
    <row r="746" spans="2:2" x14ac:dyDescent="0.25">
      <c r="B746" s="84"/>
    </row>
    <row r="747" spans="2:2" x14ac:dyDescent="0.25">
      <c r="B747" s="84"/>
    </row>
    <row r="748" spans="2:2" x14ac:dyDescent="0.25">
      <c r="B748" s="84"/>
    </row>
    <row r="749" spans="2:2" x14ac:dyDescent="0.25">
      <c r="B749" s="84"/>
    </row>
    <row r="750" spans="2:2" x14ac:dyDescent="0.25">
      <c r="B750" s="84"/>
    </row>
    <row r="751" spans="2:2" x14ac:dyDescent="0.25">
      <c r="B751" s="84"/>
    </row>
    <row r="752" spans="2:2" x14ac:dyDescent="0.25">
      <c r="B752" s="84"/>
    </row>
    <row r="753" spans="2:2" x14ac:dyDescent="0.25">
      <c r="B753" s="84"/>
    </row>
    <row r="754" spans="2:2" x14ac:dyDescent="0.25">
      <c r="B754" s="84"/>
    </row>
    <row r="755" spans="2:2" x14ac:dyDescent="0.25">
      <c r="B755" s="84"/>
    </row>
    <row r="756" spans="2:2" x14ac:dyDescent="0.25">
      <c r="B756" s="84"/>
    </row>
    <row r="757" spans="2:2" x14ac:dyDescent="0.25">
      <c r="B757" s="84"/>
    </row>
    <row r="758" spans="2:2" x14ac:dyDescent="0.25">
      <c r="B758" s="84"/>
    </row>
    <row r="759" spans="2:2" x14ac:dyDescent="0.25">
      <c r="B759" s="84"/>
    </row>
    <row r="760" spans="2:2" x14ac:dyDescent="0.25">
      <c r="B760" s="84"/>
    </row>
    <row r="761" spans="2:2" x14ac:dyDescent="0.25">
      <c r="B761" s="84"/>
    </row>
    <row r="762" spans="2:2" x14ac:dyDescent="0.25">
      <c r="B762" s="84"/>
    </row>
    <row r="763" spans="2:2" x14ac:dyDescent="0.25">
      <c r="B763" s="84"/>
    </row>
    <row r="764" spans="2:2" x14ac:dyDescent="0.25">
      <c r="B764" s="84"/>
    </row>
    <row r="765" spans="2:2" x14ac:dyDescent="0.25">
      <c r="B765" s="84"/>
    </row>
    <row r="766" spans="2:2" x14ac:dyDescent="0.25">
      <c r="B766" s="84"/>
    </row>
    <row r="767" spans="2:2" x14ac:dyDescent="0.25">
      <c r="B767" s="84"/>
    </row>
    <row r="768" spans="2:2" x14ac:dyDescent="0.25">
      <c r="B768" s="84"/>
    </row>
    <row r="769" spans="2:2" x14ac:dyDescent="0.25">
      <c r="B769" s="84"/>
    </row>
    <row r="770" spans="2:2" x14ac:dyDescent="0.25">
      <c r="B770" s="84"/>
    </row>
    <row r="771" spans="2:2" x14ac:dyDescent="0.25">
      <c r="B771" s="84"/>
    </row>
    <row r="772" spans="2:2" x14ac:dyDescent="0.25">
      <c r="B772" s="84"/>
    </row>
    <row r="773" spans="2:2" x14ac:dyDescent="0.25">
      <c r="B773" s="84"/>
    </row>
    <row r="774" spans="2:2" x14ac:dyDescent="0.25">
      <c r="B774" s="84"/>
    </row>
    <row r="775" spans="2:2" x14ac:dyDescent="0.25">
      <c r="B775" s="84"/>
    </row>
    <row r="776" spans="2:2" x14ac:dyDescent="0.25">
      <c r="B776" s="84"/>
    </row>
    <row r="777" spans="2:2" x14ac:dyDescent="0.25">
      <c r="B777" s="84"/>
    </row>
    <row r="778" spans="2:2" x14ac:dyDescent="0.25">
      <c r="B778" s="84"/>
    </row>
    <row r="779" spans="2:2" x14ac:dyDescent="0.25">
      <c r="B779" s="84"/>
    </row>
    <row r="780" spans="2:2" x14ac:dyDescent="0.25">
      <c r="B780" s="84"/>
    </row>
    <row r="781" spans="2:2" x14ac:dyDescent="0.25">
      <c r="B781" s="84"/>
    </row>
    <row r="782" spans="2:2" x14ac:dyDescent="0.25">
      <c r="B782" s="84"/>
    </row>
    <row r="783" spans="2:2" x14ac:dyDescent="0.25">
      <c r="B783" s="84"/>
    </row>
    <row r="784" spans="2:2" x14ac:dyDescent="0.25">
      <c r="B784" s="84"/>
    </row>
    <row r="785" spans="2:2" x14ac:dyDescent="0.25">
      <c r="B785" s="84"/>
    </row>
    <row r="786" spans="2:2" x14ac:dyDescent="0.25">
      <c r="B786" s="84"/>
    </row>
    <row r="787" spans="2:2" x14ac:dyDescent="0.25">
      <c r="B787" s="84"/>
    </row>
    <row r="788" spans="2:2" x14ac:dyDescent="0.25">
      <c r="B788" s="84"/>
    </row>
    <row r="789" spans="2:2" x14ac:dyDescent="0.25">
      <c r="B789" s="84"/>
    </row>
    <row r="790" spans="2:2" x14ac:dyDescent="0.25">
      <c r="B790" s="84"/>
    </row>
    <row r="791" spans="2:2" x14ac:dyDescent="0.25">
      <c r="B791" s="84"/>
    </row>
    <row r="792" spans="2:2" x14ac:dyDescent="0.25">
      <c r="B792" s="84"/>
    </row>
    <row r="793" spans="2:2" x14ac:dyDescent="0.25">
      <c r="B793" s="84"/>
    </row>
    <row r="794" spans="2:2" x14ac:dyDescent="0.25">
      <c r="B794" s="84"/>
    </row>
    <row r="795" spans="2:2" x14ac:dyDescent="0.25">
      <c r="B795" s="84"/>
    </row>
    <row r="796" spans="2:2" x14ac:dyDescent="0.25">
      <c r="B796" s="84"/>
    </row>
    <row r="797" spans="2:2" x14ac:dyDescent="0.25">
      <c r="B797" s="84"/>
    </row>
    <row r="798" spans="2:2" x14ac:dyDescent="0.25">
      <c r="B798" s="84"/>
    </row>
    <row r="799" spans="2:2" x14ac:dyDescent="0.25">
      <c r="B799" s="84"/>
    </row>
    <row r="800" spans="2:2" x14ac:dyDescent="0.25">
      <c r="B800" s="84"/>
    </row>
    <row r="801" spans="2:2" x14ac:dyDescent="0.25">
      <c r="B801" s="84"/>
    </row>
    <row r="802" spans="2:2" x14ac:dyDescent="0.25">
      <c r="B802" s="84"/>
    </row>
    <row r="803" spans="2:2" x14ac:dyDescent="0.25">
      <c r="B803" s="84"/>
    </row>
    <row r="804" spans="2:2" x14ac:dyDescent="0.25">
      <c r="B804" s="84"/>
    </row>
    <row r="805" spans="2:2" x14ac:dyDescent="0.25">
      <c r="B805" s="84"/>
    </row>
    <row r="806" spans="2:2" x14ac:dyDescent="0.25">
      <c r="B806" s="84"/>
    </row>
    <row r="807" spans="2:2" x14ac:dyDescent="0.25">
      <c r="B807" s="84"/>
    </row>
    <row r="808" spans="2:2" x14ac:dyDescent="0.25">
      <c r="B808" s="84"/>
    </row>
    <row r="809" spans="2:2" x14ac:dyDescent="0.25">
      <c r="B809" s="84"/>
    </row>
    <row r="810" spans="2:2" x14ac:dyDescent="0.25">
      <c r="B810" s="84"/>
    </row>
    <row r="811" spans="2:2" x14ac:dyDescent="0.25">
      <c r="B811" s="84"/>
    </row>
    <row r="812" spans="2:2" x14ac:dyDescent="0.25">
      <c r="B812" s="84"/>
    </row>
    <row r="813" spans="2:2" x14ac:dyDescent="0.25">
      <c r="B813" s="84"/>
    </row>
    <row r="814" spans="2:2" x14ac:dyDescent="0.25">
      <c r="B814" s="84"/>
    </row>
    <row r="815" spans="2:2" x14ac:dyDescent="0.25">
      <c r="B815" s="84"/>
    </row>
    <row r="816" spans="2:2" x14ac:dyDescent="0.25">
      <c r="B816" s="84"/>
    </row>
    <row r="817" spans="2:2" x14ac:dyDescent="0.25">
      <c r="B817" s="84"/>
    </row>
    <row r="818" spans="2:2" x14ac:dyDescent="0.25">
      <c r="B818" s="84"/>
    </row>
    <row r="819" spans="2:2" x14ac:dyDescent="0.25">
      <c r="B819" s="84"/>
    </row>
    <row r="820" spans="2:2" x14ac:dyDescent="0.25">
      <c r="B820" s="84"/>
    </row>
    <row r="821" spans="2:2" x14ac:dyDescent="0.25">
      <c r="B821" s="84"/>
    </row>
    <row r="822" spans="2:2" x14ac:dyDescent="0.25">
      <c r="B822" s="84"/>
    </row>
    <row r="823" spans="2:2" x14ac:dyDescent="0.25">
      <c r="B823" s="84"/>
    </row>
    <row r="824" spans="2:2" x14ac:dyDescent="0.25">
      <c r="B824" s="84"/>
    </row>
    <row r="825" spans="2:2" x14ac:dyDescent="0.25">
      <c r="B825" s="84"/>
    </row>
    <row r="826" spans="2:2" x14ac:dyDescent="0.25">
      <c r="B826" s="84"/>
    </row>
    <row r="827" spans="2:2" x14ac:dyDescent="0.25">
      <c r="B827" s="84"/>
    </row>
    <row r="828" spans="2:2" x14ac:dyDescent="0.25">
      <c r="B828" s="84"/>
    </row>
    <row r="829" spans="2:2" x14ac:dyDescent="0.25">
      <c r="B829" s="84"/>
    </row>
    <row r="830" spans="2:2" x14ac:dyDescent="0.25">
      <c r="B830" s="84"/>
    </row>
    <row r="831" spans="2:2" x14ac:dyDescent="0.25">
      <c r="B831" s="84"/>
    </row>
    <row r="832" spans="2:2" x14ac:dyDescent="0.25">
      <c r="B832" s="84"/>
    </row>
    <row r="833" spans="2:2" x14ac:dyDescent="0.25">
      <c r="B833" s="84"/>
    </row>
    <row r="834" spans="2:2" x14ac:dyDescent="0.25">
      <c r="B834" s="84"/>
    </row>
    <row r="835" spans="2:2" x14ac:dyDescent="0.25">
      <c r="B835" s="84"/>
    </row>
    <row r="836" spans="2:2" x14ac:dyDescent="0.25">
      <c r="B836" s="84"/>
    </row>
    <row r="837" spans="2:2" x14ac:dyDescent="0.25">
      <c r="B837" s="84"/>
    </row>
    <row r="838" spans="2:2" x14ac:dyDescent="0.25">
      <c r="B838" s="84"/>
    </row>
    <row r="839" spans="2:2" x14ac:dyDescent="0.25">
      <c r="B839" s="84"/>
    </row>
    <row r="840" spans="2:2" x14ac:dyDescent="0.25">
      <c r="B840" s="84"/>
    </row>
    <row r="841" spans="2:2" x14ac:dyDescent="0.25">
      <c r="B841" s="84"/>
    </row>
    <row r="842" spans="2:2" x14ac:dyDescent="0.25">
      <c r="B842" s="84"/>
    </row>
    <row r="843" spans="2:2" x14ac:dyDescent="0.25">
      <c r="B843" s="84"/>
    </row>
    <row r="844" spans="2:2" x14ac:dyDescent="0.25">
      <c r="B844" s="84"/>
    </row>
    <row r="845" spans="2:2" x14ac:dyDescent="0.25">
      <c r="B845" s="84"/>
    </row>
    <row r="846" spans="2:2" x14ac:dyDescent="0.25">
      <c r="B846" s="84"/>
    </row>
    <row r="847" spans="2:2" x14ac:dyDescent="0.25">
      <c r="B847" s="84"/>
    </row>
    <row r="848" spans="2:2" x14ac:dyDescent="0.25">
      <c r="B848" s="84"/>
    </row>
    <row r="849" spans="2:2" x14ac:dyDescent="0.25">
      <c r="B849" s="84"/>
    </row>
    <row r="850" spans="2:2" x14ac:dyDescent="0.25">
      <c r="B850" s="84"/>
    </row>
    <row r="851" spans="2:2" x14ac:dyDescent="0.25">
      <c r="B851" s="84"/>
    </row>
    <row r="852" spans="2:2" x14ac:dyDescent="0.25">
      <c r="B852" s="84"/>
    </row>
    <row r="853" spans="2:2" x14ac:dyDescent="0.25">
      <c r="B853" s="84"/>
    </row>
    <row r="854" spans="2:2" x14ac:dyDescent="0.25">
      <c r="B854" s="84"/>
    </row>
    <row r="855" spans="2:2" x14ac:dyDescent="0.25">
      <c r="B855" s="84"/>
    </row>
    <row r="856" spans="2:2" x14ac:dyDescent="0.25">
      <c r="B856" s="84"/>
    </row>
    <row r="857" spans="2:2" x14ac:dyDescent="0.25">
      <c r="B857" s="84"/>
    </row>
    <row r="858" spans="2:2" x14ac:dyDescent="0.25">
      <c r="B858" s="84"/>
    </row>
    <row r="859" spans="2:2" x14ac:dyDescent="0.25">
      <c r="B859" s="84"/>
    </row>
    <row r="860" spans="2:2" x14ac:dyDescent="0.25">
      <c r="B860" s="84"/>
    </row>
    <row r="861" spans="2:2" x14ac:dyDescent="0.25">
      <c r="B861" s="84"/>
    </row>
    <row r="862" spans="2:2" x14ac:dyDescent="0.25">
      <c r="B862" s="84"/>
    </row>
    <row r="863" spans="2:2" x14ac:dyDescent="0.25">
      <c r="B863" s="84"/>
    </row>
    <row r="864" spans="2:2" x14ac:dyDescent="0.25">
      <c r="B864" s="84"/>
    </row>
    <row r="865" spans="2:2" x14ac:dyDescent="0.25">
      <c r="B865" s="84"/>
    </row>
    <row r="866" spans="2:2" x14ac:dyDescent="0.25">
      <c r="B866" s="84"/>
    </row>
    <row r="867" spans="2:2" x14ac:dyDescent="0.25">
      <c r="B867" s="84"/>
    </row>
    <row r="868" spans="2:2" x14ac:dyDescent="0.25">
      <c r="B868" s="84"/>
    </row>
    <row r="869" spans="2:2" x14ac:dyDescent="0.25">
      <c r="B869" s="84"/>
    </row>
    <row r="870" spans="2:2" x14ac:dyDescent="0.25">
      <c r="B870" s="84"/>
    </row>
    <row r="871" spans="2:2" x14ac:dyDescent="0.25">
      <c r="B871" s="84"/>
    </row>
    <row r="872" spans="2:2" x14ac:dyDescent="0.25">
      <c r="B872" s="84"/>
    </row>
    <row r="873" spans="2:2" x14ac:dyDescent="0.25">
      <c r="B873" s="84"/>
    </row>
    <row r="874" spans="2:2" x14ac:dyDescent="0.25">
      <c r="B874" s="84"/>
    </row>
    <row r="875" spans="2:2" x14ac:dyDescent="0.25">
      <c r="B875" s="84"/>
    </row>
    <row r="876" spans="2:2" x14ac:dyDescent="0.25">
      <c r="B876" s="84"/>
    </row>
    <row r="877" spans="2:2" x14ac:dyDescent="0.25">
      <c r="B877" s="84"/>
    </row>
    <row r="878" spans="2:2" x14ac:dyDescent="0.25">
      <c r="B878" s="84"/>
    </row>
    <row r="879" spans="2:2" x14ac:dyDescent="0.25">
      <c r="B879" s="84"/>
    </row>
    <row r="880" spans="2:2" x14ac:dyDescent="0.25">
      <c r="B880" s="84"/>
    </row>
    <row r="881" spans="2:2" x14ac:dyDescent="0.25">
      <c r="B881" s="84"/>
    </row>
    <row r="882" spans="2:2" x14ac:dyDescent="0.25">
      <c r="B882" s="84"/>
    </row>
    <row r="883" spans="2:2" x14ac:dyDescent="0.25">
      <c r="B883" s="84"/>
    </row>
    <row r="884" spans="2:2" x14ac:dyDescent="0.25">
      <c r="B884" s="84"/>
    </row>
    <row r="885" spans="2:2" x14ac:dyDescent="0.25">
      <c r="B885" s="84"/>
    </row>
    <row r="886" spans="2:2" x14ac:dyDescent="0.25">
      <c r="B886" s="84"/>
    </row>
    <row r="887" spans="2:2" x14ac:dyDescent="0.25">
      <c r="B887" s="84"/>
    </row>
    <row r="888" spans="2:2" x14ac:dyDescent="0.25">
      <c r="B888" s="84"/>
    </row>
    <row r="889" spans="2:2" x14ac:dyDescent="0.25">
      <c r="B889" s="84"/>
    </row>
    <row r="890" spans="2:2" x14ac:dyDescent="0.25">
      <c r="B890" s="84"/>
    </row>
    <row r="891" spans="2:2" x14ac:dyDescent="0.25">
      <c r="B891" s="84"/>
    </row>
    <row r="892" spans="2:2" x14ac:dyDescent="0.25">
      <c r="B892" s="84"/>
    </row>
    <row r="893" spans="2:2" x14ac:dyDescent="0.25">
      <c r="B893" s="84"/>
    </row>
    <row r="894" spans="2:2" x14ac:dyDescent="0.25">
      <c r="B894" s="84"/>
    </row>
    <row r="895" spans="2:2" x14ac:dyDescent="0.25">
      <c r="B895" s="84"/>
    </row>
    <row r="896" spans="2:2" x14ac:dyDescent="0.25">
      <c r="B896" s="84"/>
    </row>
    <row r="897" spans="2:2" x14ac:dyDescent="0.25">
      <c r="B897" s="84"/>
    </row>
    <row r="898" spans="2:2" x14ac:dyDescent="0.25">
      <c r="B898" s="84"/>
    </row>
    <row r="899" spans="2:2" x14ac:dyDescent="0.25">
      <c r="B899" s="84"/>
    </row>
    <row r="900" spans="2:2" x14ac:dyDescent="0.25">
      <c r="B900" s="84"/>
    </row>
    <row r="901" spans="2:2" x14ac:dyDescent="0.25">
      <c r="B901" s="84"/>
    </row>
    <row r="902" spans="2:2" x14ac:dyDescent="0.25">
      <c r="B902" s="84"/>
    </row>
    <row r="903" spans="2:2" x14ac:dyDescent="0.25">
      <c r="B903" s="84"/>
    </row>
    <row r="904" spans="2:2" x14ac:dyDescent="0.25">
      <c r="B904" s="84"/>
    </row>
    <row r="905" spans="2:2" x14ac:dyDescent="0.25">
      <c r="B905" s="84"/>
    </row>
    <row r="906" spans="2:2" x14ac:dyDescent="0.25">
      <c r="B906" s="84"/>
    </row>
    <row r="907" spans="2:2" x14ac:dyDescent="0.25">
      <c r="B907" s="84"/>
    </row>
    <row r="908" spans="2:2" x14ac:dyDescent="0.25">
      <c r="B908" s="84"/>
    </row>
    <row r="909" spans="2:2" x14ac:dyDescent="0.25">
      <c r="B909" s="84"/>
    </row>
    <row r="910" spans="2:2" x14ac:dyDescent="0.25">
      <c r="B910" s="84"/>
    </row>
    <row r="911" spans="2:2" x14ac:dyDescent="0.25">
      <c r="B911" s="84"/>
    </row>
    <row r="912" spans="2:2" x14ac:dyDescent="0.25">
      <c r="B912" s="84"/>
    </row>
    <row r="913" spans="2:2" x14ac:dyDescent="0.25">
      <c r="B913" s="84"/>
    </row>
    <row r="914" spans="2:2" x14ac:dyDescent="0.25">
      <c r="B914" s="84"/>
    </row>
    <row r="915" spans="2:2" x14ac:dyDescent="0.25">
      <c r="B915" s="84"/>
    </row>
    <row r="916" spans="2:2" x14ac:dyDescent="0.25">
      <c r="B916" s="84"/>
    </row>
    <row r="917" spans="2:2" x14ac:dyDescent="0.25">
      <c r="B917" s="84"/>
    </row>
    <row r="918" spans="2:2" x14ac:dyDescent="0.25">
      <c r="B918" s="84"/>
    </row>
    <row r="919" spans="2:2" x14ac:dyDescent="0.25">
      <c r="B919" s="84"/>
    </row>
    <row r="920" spans="2:2" x14ac:dyDescent="0.25">
      <c r="B920" s="84"/>
    </row>
    <row r="921" spans="2:2" x14ac:dyDescent="0.25">
      <c r="B921" s="84"/>
    </row>
    <row r="922" spans="2:2" x14ac:dyDescent="0.25">
      <c r="B922" s="84"/>
    </row>
    <row r="923" spans="2:2" x14ac:dyDescent="0.25">
      <c r="B923" s="84"/>
    </row>
    <row r="924" spans="2:2" x14ac:dyDescent="0.25">
      <c r="B924" s="84"/>
    </row>
    <row r="925" spans="2:2" x14ac:dyDescent="0.25">
      <c r="B925" s="84"/>
    </row>
    <row r="926" spans="2:2" x14ac:dyDescent="0.25">
      <c r="B926" s="84"/>
    </row>
    <row r="927" spans="2:2" x14ac:dyDescent="0.25">
      <c r="B927" s="84"/>
    </row>
    <row r="928" spans="2:2" x14ac:dyDescent="0.25">
      <c r="B928" s="84"/>
    </row>
    <row r="929" spans="2:2" x14ac:dyDescent="0.25">
      <c r="B929" s="84"/>
    </row>
    <row r="930" spans="2:2" x14ac:dyDescent="0.25">
      <c r="B930" s="84"/>
    </row>
    <row r="931" spans="2:2" x14ac:dyDescent="0.25">
      <c r="B931" s="84"/>
    </row>
    <row r="932" spans="2:2" x14ac:dyDescent="0.25">
      <c r="B932" s="84"/>
    </row>
    <row r="933" spans="2:2" x14ac:dyDescent="0.25">
      <c r="B933" s="84"/>
    </row>
    <row r="934" spans="2:2" x14ac:dyDescent="0.25">
      <c r="B934" s="84"/>
    </row>
    <row r="935" spans="2:2" x14ac:dyDescent="0.25">
      <c r="B935" s="84"/>
    </row>
    <row r="936" spans="2:2" x14ac:dyDescent="0.25">
      <c r="B936" s="84"/>
    </row>
    <row r="937" spans="2:2" x14ac:dyDescent="0.25">
      <c r="B937" s="84"/>
    </row>
    <row r="938" spans="2:2" x14ac:dyDescent="0.25">
      <c r="B938" s="84"/>
    </row>
    <row r="939" spans="2:2" x14ac:dyDescent="0.25">
      <c r="B939" s="84"/>
    </row>
    <row r="940" spans="2:2" x14ac:dyDescent="0.25">
      <c r="B940" s="84"/>
    </row>
    <row r="941" spans="2:2" x14ac:dyDescent="0.25">
      <c r="B941" s="84"/>
    </row>
    <row r="942" spans="2:2" x14ac:dyDescent="0.25">
      <c r="B942" s="84"/>
    </row>
    <row r="943" spans="2:2" x14ac:dyDescent="0.25">
      <c r="B943" s="84"/>
    </row>
    <row r="944" spans="2:2" x14ac:dyDescent="0.25">
      <c r="B944" s="84"/>
    </row>
    <row r="945" spans="2:2" x14ac:dyDescent="0.25">
      <c r="B945" s="84"/>
    </row>
    <row r="946" spans="2:2" x14ac:dyDescent="0.25">
      <c r="B946" s="8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NIS Prilozi CT" ma:contentTypeID="0x0101005F25A6153FC34E53BEDA562282F7BE2A00E707DE6AE5AAD94EA923D273D7FA21DE" ma:contentTypeVersion="11" ma:contentTypeDescription="NIS Dokument" ma:contentTypeScope="" ma:versionID="13d545f4641f4e1f932cf345b645a3c0">
  <xsd:schema xmlns:xsd="http://www.w3.org/2001/XMLSchema" xmlns:xs="http://www.w3.org/2001/XMLSchema" xmlns:p="http://schemas.microsoft.com/office/2006/metadata/properties" xmlns:ns2="b3ef1202-6da4-439b-bd9c-0f518e8f8abc" targetNamespace="http://schemas.microsoft.com/office/2006/metadata/properties" ma:root="true" ma:fieldsID="d12024c8fbd3c800f1703f6362949bc9" ns2:_="">
    <xsd:import namespace="b3ef1202-6da4-439b-bd9c-0f518e8f8abc"/>
    <xsd:element name="properties">
      <xsd:complexType>
        <xsd:sequence>
          <xsd:element name="documentManagement">
            <xsd:complexType>
              <xsd:all>
                <xsd:element ref="ns2:_dlc_DocId" minOccurs="0"/>
                <xsd:element ref="ns2:_dlc_DocIdUrl" minOccurs="0"/>
                <xsd:element ref="ns2:_dlc_DocIdPersistId" minOccurs="0"/>
                <xsd:element ref="ns2:ScanDocumentType"/>
                <xsd:element ref="ns2:BarCode" minOccurs="0"/>
                <xsd:element ref="ns2:DocumentType"/>
                <xsd:element ref="ns2:DocumentSubType" minOccurs="0"/>
                <xsd:element ref="ns2:InternalID" minOccurs="0"/>
                <xsd:element ref="ns2:OrganizationalUnit" minOccurs="0"/>
                <xsd:element ref="ns2:NISActive" minOccurs="0"/>
                <xsd:element ref="ns2:ReferesToItemTitle" minOccurs="0"/>
                <xsd:element ref="ns2:DocumentName" minOccurs="0"/>
                <xsd:element ref="ns2:NamesOfEntr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ef1202-6da4-439b-bd9c-0f518e8f8a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canDocumentType" ma:index="11" ma:displayName="Tip" ma:default="Prilog" ma:format="RadioButtons" ma:internalName="ScanDocumentType">
      <xsd:simpleType>
        <xsd:restriction base="dms:Choice">
          <xsd:enumeration value="Glavni dokument"/>
          <xsd:enumeration value="Prilog"/>
          <xsd:enumeration value="Napomena"/>
        </xsd:restriction>
      </xsd:simpleType>
    </xsd:element>
    <xsd:element name="BarCode" ma:index="12" nillable="true" ma:displayName="Barkod" ma:hidden="true" ma:internalName="BarCode" ma:readOnly="false">
      <xsd:simpleType>
        <xsd:restriction base="dms:Text"/>
      </xsd:simpleType>
    </xsd:element>
    <xsd:element name="DocumentType" ma:index="13" ma:displayName="Tip dokumenta" ma:internalName="DocumentType" ma:readOnly="false">
      <xsd:simpleType>
        <xsd:restriction base="dms:Text"/>
      </xsd:simpleType>
    </xsd:element>
    <xsd:element name="DocumentSubType" ma:index="14" nillable="true" ma:displayName="Vrsta dokumenta" ma:internalName="DocumentSubType">
      <xsd:simpleType>
        <xsd:restriction base="dms:Text"/>
      </xsd:simpleType>
    </xsd:element>
    <xsd:element name="InternalID" ma:index="15" nillable="true" ma:displayName="Delovodni broj" ma:internalName="InternalID">
      <xsd:simpleType>
        <xsd:restriction base="dms:Text"/>
      </xsd:simpleType>
    </xsd:element>
    <xsd:element name="OrganizationalUnit" ma:index="16" nillable="true" ma:displayName="Organizacioni deo" ma:internalName="OrganizationalUnit" ma:readOnly="true">
      <xsd:simpleType>
        <xsd:restriction base="dms:Text"/>
      </xsd:simpleType>
    </xsd:element>
    <xsd:element name="NISActive" ma:index="17" nillable="true" ma:displayName="Aktivan" ma:default="1" ma:internalName="NISActive">
      <xsd:simpleType>
        <xsd:restriction base="dms:Boolean"/>
      </xsd:simpleType>
    </xsd:element>
    <xsd:element name="ReferesToItemTitle" ma:index="18" nillable="true" ma:displayName="Naslov dokumenta" ma:internalName="ReferesToItemTitle">
      <xsd:simpleType>
        <xsd:restriction base="dms:Text"/>
      </xsd:simpleType>
    </xsd:element>
    <xsd:element name="DocumentName" ma:index="19" nillable="true" ma:displayName="Naziv dokumenta" ma:internalName="DocumentName">
      <xsd:simpleType>
        <xsd:restriction base="dms:Text"/>
      </xsd:simpleType>
    </xsd:element>
    <xsd:element name="NamesOfEntries" ma:index="20" nillable="true" ma:displayName="Nazivi priloga" ma:internalName="NamesOfEntrie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amesOfEntries xmlns="b3ef1202-6da4-439b-bd9c-0f518e8f8abc" xsi:nil="true"/>
    <DocumentName xmlns="b3ef1202-6da4-439b-bd9c-0f518e8f8abc" xsi:nil="true"/>
    <ReferesToItemTitle xmlns="b3ef1202-6da4-439b-bd9c-0f518e8f8abc" xsi:nil="true"/>
    <_dlc_DocId xmlns="b3ef1202-6da4-439b-bd9c-0f518e8f8abc">2011-10-173568</_dlc_DocId>
    <_dlc_DocIdUrl xmlns="b3ef1202-6da4-439b-bd9c-0f518e8f8abc">
      <Url>https://nisdms.nis.local/_layouts/DocIdRedir.aspx?ID=2011-10-173568</Url>
      <Description>2011-10-173568</Description>
    </_dlc_DocIdUrl>
    <BarCode xmlns="b3ef1202-6da4-439b-bd9c-0f518e8f8abc">30220421153345644</BarCode>
    <DocumentType xmlns="b3ef1202-6da4-439b-bd9c-0f518e8f8abc">Prilog Nalogodavnog dokumenta</DocumentType>
    <ScanDocumentType xmlns="b3ef1202-6da4-439b-bd9c-0f518e8f8abc">Prilog</ScanDocumentType>
    <NISActive xmlns="b3ef1202-6da4-439b-bd9c-0f518e8f8abc">true</NISActive>
    <DocumentSubType xmlns="b3ef1202-6da4-439b-bd9c-0f518e8f8abc" xsi:nil="true"/>
    <InternalID xmlns="b3ef1202-6da4-439b-bd9c-0f518e8f8abc"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E1822F4-338A-4CEF-98AE-8B837D44F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ef1202-6da4-439b-bd9c-0f518e8f8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069306-F7EA-45AC-B702-482A9D98E8F2}">
  <ds:schemaRefs>
    <ds:schemaRef ds:uri="http://schemas.microsoft.com/sharepoint/v3/contenttype/forms"/>
  </ds:schemaRefs>
</ds:datastoreItem>
</file>

<file path=customXml/itemProps3.xml><?xml version="1.0" encoding="utf-8"?>
<ds:datastoreItem xmlns:ds="http://schemas.openxmlformats.org/officeDocument/2006/customXml" ds:itemID="{F47EA7DA-1337-4E2F-A658-4ACC934BC188}">
  <ds:schemaRefs>
    <ds:schemaRef ds:uri="http://schemas.microsoft.com/office/2006/metadata/properties"/>
    <ds:schemaRef ds:uri="http://schemas.microsoft.com/office/infopath/2007/PartnerControls"/>
    <ds:schemaRef ds:uri="b3ef1202-6da4-439b-bd9c-0f518e8f8abc"/>
  </ds:schemaRefs>
</ds:datastoreItem>
</file>

<file path=customXml/itemProps4.xml><?xml version="1.0" encoding="utf-8"?>
<ds:datastoreItem xmlns:ds="http://schemas.openxmlformats.org/officeDocument/2006/customXml" ds:itemID="{539C976F-4272-4334-9EF4-FFDDA6658F0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HSE Kvalifikacioni Upitnik</vt:lpstr>
      <vt:lpstr>Sheet7</vt:lpstr>
      <vt:lpstr>Ocena HSE Kvalifik. upitnika</vt:lpstr>
      <vt:lpstr>Sheet5</vt:lpstr>
      <vt:lpstr>Sheet4</vt:lpstr>
      <vt:lpstr>Sheet2</vt:lpstr>
      <vt:lpstr>Sheet3</vt:lpstr>
      <vt:lpstr>Segmentacija nabavke SU</vt:lpstr>
      <vt:lpstr>Sheet6</vt:lpstr>
      <vt:lpstr>Sheet1</vt:lpstr>
      <vt:lpstr>'HSE Kvalifikacioni Upitnik'!Print_Area</vt:lpstr>
      <vt:lpstr>'Segmentacija nabavke SU'!Print_Area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 Standarda SA-09.01.21-003_V6.0</dc:title>
  <dc:creator>Windows User</dc:creator>
  <cp:keywords>Klasifikacija: За интерну употребу/Restricted</cp:keywords>
  <cp:lastModifiedBy>Vladimir Todorovic</cp:lastModifiedBy>
  <cp:lastPrinted>2018-09-03T09:17:38Z</cp:lastPrinted>
  <dcterms:created xsi:type="dcterms:W3CDTF">2017-09-05T06:18:08Z</dcterms:created>
  <dcterms:modified xsi:type="dcterms:W3CDTF">2024-09-03T09:15:22Z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bdadf6b8-c3e2-496e-a4a8-b416a1757ce4</vt:lpwstr>
  </property>
  <property fmtid="{D5CDD505-2E9C-101B-9397-08002B2CF9AE}" pid="3" name="NISKlasifikacija">
    <vt:lpwstr>Za-internu-upotrebu-Restricted</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ContentTypeId">
    <vt:lpwstr>0x0101005F25A6153FC34E53BEDA562282F7BE2A00E707DE6AE5AAD94EA923D273D7FA21DE</vt:lpwstr>
  </property>
  <property fmtid="{D5CDD505-2E9C-101B-9397-08002B2CF9AE}" pid="7" name="BarCode">
    <vt:lpwstr>30200605142922944</vt:lpwstr>
  </property>
  <property fmtid="{D5CDD505-2E9C-101B-9397-08002B2CF9AE}" pid="8" name="DocumentType">
    <vt:lpwstr>Prilog Nalogodavnog dokumenta</vt:lpwstr>
  </property>
  <property fmtid="{D5CDD505-2E9C-101B-9397-08002B2CF9AE}" pid="9" name="ScanDocumentType">
    <vt:lpwstr>Prilog</vt:lpwstr>
  </property>
  <property fmtid="{D5CDD505-2E9C-101B-9397-08002B2CF9AE}" pid="10" name="_dlc_DocIdItemGuid">
    <vt:lpwstr>07fd325e-0da8-48de-b8e9-b61a8aad7477</vt:lpwstr>
  </property>
  <property fmtid="{D5CDD505-2E9C-101B-9397-08002B2CF9AE}" pid="11" name="Klasifikacija">
    <vt:lpwstr>Za-internu-upotrebu-Restricted</vt:lpwstr>
  </property>
</Properties>
</file>